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<sst xmlns="http://schemas.openxmlformats.org/spreadsheetml/2006/main" count="125" uniqueCount="20">
  <si>
    <t>泗县公开招聘2021年度村级后备干部资格复审、考察人员名单</t>
  </si>
  <si>
    <t>报考岗位</t>
  </si>
  <si>
    <t>准考证号</t>
  </si>
  <si>
    <t>笔试分数</t>
  </si>
  <si>
    <t>面试分数</t>
  </si>
  <si>
    <t>综合成绩</t>
  </si>
  <si>
    <t>001_草沟镇</t>
  </si>
  <si>
    <t>002_草庙镇</t>
  </si>
  <si>
    <t>003_大路口乡</t>
  </si>
  <si>
    <t>004_大杨乡</t>
  </si>
  <si>
    <t>005_大庄镇</t>
  </si>
  <si>
    <t>006_丁湖镇</t>
  </si>
  <si>
    <t>007_墩集镇</t>
  </si>
  <si>
    <t>008_黑塔镇</t>
  </si>
  <si>
    <t>009_黄圩镇</t>
  </si>
  <si>
    <t>010_刘圩镇</t>
  </si>
  <si>
    <t>011_屏山镇</t>
  </si>
  <si>
    <t>012_山头镇</t>
  </si>
  <si>
    <t>013_瓦坊乡</t>
  </si>
  <si>
    <t>014_长沟镇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</si>
</sst>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13.00390625" style="1" customWidth="1"/>
    <col min="2" max="2" width="11.375" style="1" customWidth="1"/>
    <col min="3" max="3" width="12.125" style="2" customWidth="1"/>
    <col min="4" max="4" width="13.00390625" style="3" customWidth="1"/>
    <col min="5" max="5" width="12.75390625" style="4" customWidth="1"/>
  </cols>
  <sheetData>
    <row r="1" spans="1:5" ht="30" customHeight="1">
      <c r="A1" s="1" t="s">
        <v>0</v>
      </c>
      <c r="C1" s="1"/>
      <c r="D1" s="1"/>
      <c r="E1" s="1"/>
    </row>
    <row r="2" spans="1:5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ht="21" customHeight="1">
      <c r="A3" s="9" t="s">
        <v>6</v>
      </c>
      <c r="B3" s="9" t="str">
        <f>"210010110"</f>
        <v>210010110</v>
      </c>
      <c r="C3" s="10">
        <v>70.6</v>
      </c>
      <c r="D3" s="7">
        <v>75.34</v>
      </c>
      <c r="E3" s="8">
        <f aca="true" t="shared" si="0" ref="E3:E66">C3*0.4+D3*0.6</f>
        <v>73.444</v>
      </c>
    </row>
    <row r="4" spans="1:5" ht="21" customHeight="1">
      <c r="A4" s="9" t="s">
        <v>6</v>
      </c>
      <c r="B4" s="9" t="str">
        <f>"210010206"</f>
        <v>210010206</v>
      </c>
      <c r="C4" s="10">
        <v>67.69999999999999</v>
      </c>
      <c r="D4" s="7">
        <v>75.52</v>
      </c>
      <c r="E4" s="8">
        <f t="shared" si="0"/>
        <v>72.392</v>
      </c>
    </row>
    <row r="5" spans="1:5" ht="21" customHeight="1">
      <c r="A5" s="9" t="s">
        <v>6</v>
      </c>
      <c r="B5" s="9" t="str">
        <f>"210010115"</f>
        <v>210010115</v>
      </c>
      <c r="C5" s="10">
        <v>66.3</v>
      </c>
      <c r="D5" s="7">
        <v>75.66</v>
      </c>
      <c r="E5" s="8">
        <f t="shared" si="0"/>
        <v>71.916</v>
      </c>
    </row>
    <row r="6" spans="1:5" ht="21" customHeight="1">
      <c r="A6" s="9" t="s">
        <v>6</v>
      </c>
      <c r="B6" s="9" t="str">
        <f>"210010202"</f>
        <v>210010202</v>
      </c>
      <c r="C6" s="10">
        <v>67.8</v>
      </c>
      <c r="D6" s="7">
        <v>74.26</v>
      </c>
      <c r="E6" s="8">
        <f t="shared" si="0"/>
        <v>71.676</v>
      </c>
    </row>
    <row r="7" spans="1:5" ht="21" customHeight="1">
      <c r="A7" s="9" t="s">
        <v>6</v>
      </c>
      <c r="B7" s="9" t="str">
        <f>"210010104"</f>
        <v>210010104</v>
      </c>
      <c r="C7" s="10">
        <v>63.4</v>
      </c>
      <c r="D7" s="7">
        <v>77</v>
      </c>
      <c r="E7" s="8">
        <f t="shared" si="0"/>
        <v>71.56</v>
      </c>
    </row>
    <row r="8" spans="1:5" ht="21" customHeight="1">
      <c r="A8" s="9" t="s">
        <v>6</v>
      </c>
      <c r="B8" s="9" t="str">
        <f>"210010204"</f>
        <v>210010204</v>
      </c>
      <c r="C8" s="10">
        <v>67.7</v>
      </c>
      <c r="D8" s="7">
        <v>74.12</v>
      </c>
      <c r="E8" s="8">
        <f t="shared" si="0"/>
        <v>71.552</v>
      </c>
    </row>
    <row r="9" spans="1:5" ht="21" customHeight="1">
      <c r="A9" s="9" t="s">
        <v>6</v>
      </c>
      <c r="B9" s="9" t="str">
        <f>"210010128"</f>
        <v>210010128</v>
      </c>
      <c r="C9" s="10">
        <v>66.30000000000001</v>
      </c>
      <c r="D9" s="7">
        <v>74.84</v>
      </c>
      <c r="E9" s="8">
        <f t="shared" si="0"/>
        <v>71.424</v>
      </c>
    </row>
    <row r="10" spans="1:5" ht="21" customHeight="1">
      <c r="A10" s="9" t="s">
        <v>6</v>
      </c>
      <c r="B10" s="9" t="str">
        <f>"210010211"</f>
        <v>210010211</v>
      </c>
      <c r="C10" s="10">
        <v>64.1</v>
      </c>
      <c r="D10" s="7">
        <v>75.86</v>
      </c>
      <c r="E10" s="8">
        <f t="shared" si="0"/>
        <v>71.156</v>
      </c>
    </row>
    <row r="11" spans="1:5" ht="21" customHeight="1">
      <c r="A11" s="9" t="s">
        <v>6</v>
      </c>
      <c r="B11" s="9" t="str">
        <f>"210010108"</f>
        <v>210010108</v>
      </c>
      <c r="C11" s="10">
        <v>62.7</v>
      </c>
      <c r="D11" s="7">
        <v>76.34</v>
      </c>
      <c r="E11" s="8">
        <f t="shared" si="0"/>
        <v>70.884</v>
      </c>
    </row>
    <row r="12" spans="1:5" ht="21" customHeight="1">
      <c r="A12" s="9" t="s">
        <v>6</v>
      </c>
      <c r="B12" s="9" t="str">
        <f>"210010109"</f>
        <v>210010109</v>
      </c>
      <c r="C12" s="10">
        <v>62.8</v>
      </c>
      <c r="D12" s="7">
        <v>75.86</v>
      </c>
      <c r="E12" s="8">
        <f t="shared" si="0"/>
        <v>70.636</v>
      </c>
    </row>
    <row r="13" spans="1:5" ht="21" customHeight="1">
      <c r="A13" s="9" t="s">
        <v>6</v>
      </c>
      <c r="B13" s="9" t="str">
        <f>"210010129"</f>
        <v>210010129</v>
      </c>
      <c r="C13" s="10">
        <v>62.4</v>
      </c>
      <c r="D13" s="7">
        <v>74.3</v>
      </c>
      <c r="E13" s="8">
        <f t="shared" si="0"/>
        <v>69.53999999999999</v>
      </c>
    </row>
    <row r="14" spans="1:5" ht="21" customHeight="1">
      <c r="A14" s="9" t="s">
        <v>6</v>
      </c>
      <c r="B14" s="9" t="str">
        <f>"210010203"</f>
        <v>210010203</v>
      </c>
      <c r="C14" s="10">
        <v>61</v>
      </c>
      <c r="D14" s="7">
        <v>75.18</v>
      </c>
      <c r="E14" s="8">
        <f t="shared" si="0"/>
        <v>69.50800000000001</v>
      </c>
    </row>
    <row r="15" spans="1:5" ht="21" customHeight="1">
      <c r="A15" s="9" t="s">
        <v>6</v>
      </c>
      <c r="B15" s="9" t="str">
        <f>"210010111"</f>
        <v>210010111</v>
      </c>
      <c r="C15" s="10">
        <v>60.6</v>
      </c>
      <c r="D15" s="7">
        <v>75.02</v>
      </c>
      <c r="E15" s="8">
        <f t="shared" si="0"/>
        <v>69.252</v>
      </c>
    </row>
    <row r="16" spans="1:5" ht="21" customHeight="1">
      <c r="A16" s="9" t="s">
        <v>6</v>
      </c>
      <c r="B16" s="9" t="str">
        <f>"210010117"</f>
        <v>210010117</v>
      </c>
      <c r="C16" s="10">
        <v>60.400000000000006</v>
      </c>
      <c r="D16" s="7">
        <v>74.66</v>
      </c>
      <c r="E16" s="8">
        <f t="shared" si="0"/>
        <v>68.956</v>
      </c>
    </row>
    <row r="17" spans="1:5" ht="21" customHeight="1">
      <c r="A17" s="9" t="s">
        <v>6</v>
      </c>
      <c r="B17" s="9" t="str">
        <f>"210010125"</f>
        <v>210010125</v>
      </c>
      <c r="C17" s="10">
        <v>60.1</v>
      </c>
      <c r="D17" s="7">
        <v>74.72</v>
      </c>
      <c r="E17" s="8">
        <f t="shared" si="0"/>
        <v>68.872</v>
      </c>
    </row>
    <row r="18" spans="1:5" ht="21" customHeight="1">
      <c r="A18" s="9" t="s">
        <v>6</v>
      </c>
      <c r="B18" s="9" t="str">
        <f>"210010208"</f>
        <v>210010208</v>
      </c>
      <c r="C18" s="10">
        <v>63.2</v>
      </c>
      <c r="D18" s="7">
        <v>71.94</v>
      </c>
      <c r="E18" s="8">
        <f t="shared" si="0"/>
        <v>68.44399999999999</v>
      </c>
    </row>
    <row r="19" spans="1:5" ht="21" customHeight="1">
      <c r="A19" s="9" t="s">
        <v>7</v>
      </c>
      <c r="B19" s="9" t="str">
        <f>"210020218"</f>
        <v>210020218</v>
      </c>
      <c r="C19" s="10">
        <v>72.2</v>
      </c>
      <c r="D19" s="7">
        <v>80.3</v>
      </c>
      <c r="E19" s="8">
        <f t="shared" si="0"/>
        <v>77.06</v>
      </c>
    </row>
    <row r="20" spans="1:5" ht="21" customHeight="1">
      <c r="A20" s="9" t="s">
        <v>7</v>
      </c>
      <c r="B20" s="9" t="str">
        <f>"210020224"</f>
        <v>210020224</v>
      </c>
      <c r="C20" s="10">
        <v>70.6</v>
      </c>
      <c r="D20" s="7">
        <v>76.62</v>
      </c>
      <c r="E20" s="8">
        <f t="shared" si="0"/>
        <v>74.212</v>
      </c>
    </row>
    <row r="21" spans="1:5" ht="21" customHeight="1">
      <c r="A21" s="9" t="s">
        <v>8</v>
      </c>
      <c r="B21" s="9" t="str">
        <f>"210030318"</f>
        <v>210030318</v>
      </c>
      <c r="C21" s="10">
        <v>75.5</v>
      </c>
      <c r="D21" s="7">
        <v>75.34</v>
      </c>
      <c r="E21" s="8">
        <f t="shared" si="0"/>
        <v>75.404</v>
      </c>
    </row>
    <row r="22" spans="1:5" ht="21" customHeight="1">
      <c r="A22" s="9" t="s">
        <v>8</v>
      </c>
      <c r="B22" s="9" t="str">
        <f>"210030312"</f>
        <v>210030312</v>
      </c>
      <c r="C22" s="10">
        <v>70.1</v>
      </c>
      <c r="D22" s="7">
        <v>78.62</v>
      </c>
      <c r="E22" s="8">
        <f t="shared" si="0"/>
        <v>75.212</v>
      </c>
    </row>
    <row r="23" spans="1:5" ht="21" customHeight="1">
      <c r="A23" s="9" t="s">
        <v>8</v>
      </c>
      <c r="B23" s="9" t="str">
        <f>"210030327"</f>
        <v>210030327</v>
      </c>
      <c r="C23" s="10">
        <v>72.4</v>
      </c>
      <c r="D23" s="7">
        <v>75.05</v>
      </c>
      <c r="E23" s="8">
        <f t="shared" si="0"/>
        <v>73.99</v>
      </c>
    </row>
    <row r="24" spans="1:5" ht="21" customHeight="1">
      <c r="A24" s="9" t="s">
        <v>8</v>
      </c>
      <c r="B24" s="9" t="str">
        <f>"210030315"</f>
        <v>210030315</v>
      </c>
      <c r="C24" s="10">
        <v>69.80000000000001</v>
      </c>
      <c r="D24" s="7">
        <v>75.88</v>
      </c>
      <c r="E24" s="8">
        <f t="shared" si="0"/>
        <v>73.44800000000001</v>
      </c>
    </row>
    <row r="25" spans="1:5" ht="21" customHeight="1">
      <c r="A25" s="9" t="s">
        <v>9</v>
      </c>
      <c r="B25" s="9" t="str">
        <f>"210040420"</f>
        <v>210040420</v>
      </c>
      <c r="C25" s="10">
        <v>69.3</v>
      </c>
      <c r="D25" s="7">
        <v>71.68</v>
      </c>
      <c r="E25" s="8">
        <f t="shared" si="0"/>
        <v>70.72800000000001</v>
      </c>
    </row>
    <row r="26" spans="1:5" ht="21" customHeight="1">
      <c r="A26" s="9" t="s">
        <v>9</v>
      </c>
      <c r="B26" s="9" t="str">
        <f>"210040401"</f>
        <v>210040401</v>
      </c>
      <c r="C26" s="10">
        <v>66.1</v>
      </c>
      <c r="D26" s="7">
        <v>73.4</v>
      </c>
      <c r="E26" s="8">
        <f t="shared" si="0"/>
        <v>70.47999999999999</v>
      </c>
    </row>
    <row r="27" spans="1:5" ht="21" customHeight="1">
      <c r="A27" s="9" t="s">
        <v>9</v>
      </c>
      <c r="B27" s="9" t="str">
        <f>"210040406"</f>
        <v>210040406</v>
      </c>
      <c r="C27" s="10">
        <v>61.8</v>
      </c>
      <c r="D27" s="7">
        <v>76.16</v>
      </c>
      <c r="E27" s="8">
        <f t="shared" si="0"/>
        <v>70.416</v>
      </c>
    </row>
    <row r="28" spans="1:5" ht="21" customHeight="1">
      <c r="A28" s="9" t="s">
        <v>9</v>
      </c>
      <c r="B28" s="9" t="str">
        <f>"210040421"</f>
        <v>210040421</v>
      </c>
      <c r="C28" s="10">
        <v>63.2</v>
      </c>
      <c r="D28" s="7">
        <v>73.12</v>
      </c>
      <c r="E28" s="8">
        <f t="shared" si="0"/>
        <v>69.152</v>
      </c>
    </row>
    <row r="29" spans="1:5" ht="21" customHeight="1">
      <c r="A29" s="9" t="s">
        <v>9</v>
      </c>
      <c r="B29" s="9" t="str">
        <f>"210040414"</f>
        <v>210040414</v>
      </c>
      <c r="C29" s="10">
        <v>64</v>
      </c>
      <c r="D29" s="7">
        <v>70.14</v>
      </c>
      <c r="E29" s="8">
        <f t="shared" si="0"/>
        <v>67.684</v>
      </c>
    </row>
    <row r="30" spans="1:5" ht="21" customHeight="1">
      <c r="A30" s="9" t="s">
        <v>9</v>
      </c>
      <c r="B30" s="9" t="str">
        <f>"210040419"</f>
        <v>210040419</v>
      </c>
      <c r="C30" s="10">
        <v>66</v>
      </c>
      <c r="D30" s="7">
        <v>67.9</v>
      </c>
      <c r="E30" s="8">
        <f t="shared" si="0"/>
        <v>67.14</v>
      </c>
    </row>
    <row r="31" spans="1:5" ht="21" customHeight="1">
      <c r="A31" s="9" t="s">
        <v>9</v>
      </c>
      <c r="B31" s="9" t="str">
        <f>"210040404"</f>
        <v>210040404</v>
      </c>
      <c r="C31" s="10">
        <v>49.599999999999994</v>
      </c>
      <c r="D31" s="7">
        <v>60</v>
      </c>
      <c r="E31" s="8">
        <f t="shared" si="0"/>
        <v>55.84</v>
      </c>
    </row>
    <row r="32" spans="1:5" ht="21" customHeight="1">
      <c r="A32" s="9" t="s">
        <v>10</v>
      </c>
      <c r="B32" s="9" t="str">
        <f>"210050515"</f>
        <v>210050515</v>
      </c>
      <c r="C32" s="10">
        <v>72.2</v>
      </c>
      <c r="D32" s="7">
        <v>72.2</v>
      </c>
      <c r="E32" s="8">
        <f t="shared" si="0"/>
        <v>72.2</v>
      </c>
    </row>
    <row r="33" spans="1:5" ht="21" customHeight="1">
      <c r="A33" s="9" t="s">
        <v>10</v>
      </c>
      <c r="B33" s="9" t="str">
        <f>"210050517"</f>
        <v>210050517</v>
      </c>
      <c r="C33" s="10">
        <v>65.19999999999999</v>
      </c>
      <c r="D33" s="7">
        <v>73.52</v>
      </c>
      <c r="E33" s="8">
        <f t="shared" si="0"/>
        <v>70.192</v>
      </c>
    </row>
    <row r="34" spans="1:5" ht="21" customHeight="1">
      <c r="A34" s="9" t="s">
        <v>10</v>
      </c>
      <c r="B34" s="9" t="str">
        <f>"210050505"</f>
        <v>210050505</v>
      </c>
      <c r="C34" s="10">
        <v>60.5</v>
      </c>
      <c r="D34" s="7">
        <v>75.94</v>
      </c>
      <c r="E34" s="8">
        <f t="shared" si="0"/>
        <v>69.76400000000001</v>
      </c>
    </row>
    <row r="35" spans="1:5" ht="21" customHeight="1">
      <c r="A35" s="9" t="s">
        <v>10</v>
      </c>
      <c r="B35" s="9" t="str">
        <f>"210050504"</f>
        <v>210050504</v>
      </c>
      <c r="C35" s="10">
        <v>63.2</v>
      </c>
      <c r="D35" s="7">
        <v>73.62</v>
      </c>
      <c r="E35" s="8">
        <f t="shared" si="0"/>
        <v>69.452</v>
      </c>
    </row>
    <row r="36" spans="1:5" ht="21" customHeight="1">
      <c r="A36" s="9" t="s">
        <v>10</v>
      </c>
      <c r="B36" s="9" t="str">
        <f>"210050509"</f>
        <v>210050509</v>
      </c>
      <c r="C36" s="10">
        <v>60.3</v>
      </c>
      <c r="D36" s="7">
        <v>75.42</v>
      </c>
      <c r="E36" s="8">
        <f t="shared" si="0"/>
        <v>69.372</v>
      </c>
    </row>
    <row r="37" spans="1:5" ht="21" customHeight="1">
      <c r="A37" s="9" t="s">
        <v>11</v>
      </c>
      <c r="B37" s="9" t="str">
        <f>"210060526"</f>
        <v>210060526</v>
      </c>
      <c r="C37" s="10">
        <v>77.7</v>
      </c>
      <c r="D37" s="7">
        <v>75.24</v>
      </c>
      <c r="E37" s="8">
        <f t="shared" si="0"/>
        <v>76.224</v>
      </c>
    </row>
    <row r="38" spans="1:5" ht="21" customHeight="1">
      <c r="A38" s="9" t="s">
        <v>11</v>
      </c>
      <c r="B38" s="9" t="str">
        <f>"210060601"</f>
        <v>210060601</v>
      </c>
      <c r="C38" s="10">
        <v>67.4</v>
      </c>
      <c r="D38" s="7">
        <v>80.52</v>
      </c>
      <c r="E38" s="8">
        <f t="shared" si="0"/>
        <v>75.272</v>
      </c>
    </row>
    <row r="39" spans="1:5" ht="21" customHeight="1">
      <c r="A39" s="9" t="s">
        <v>11</v>
      </c>
      <c r="B39" s="9" t="str">
        <f>"210060617"</f>
        <v>210060617</v>
      </c>
      <c r="C39" s="10">
        <v>65.6</v>
      </c>
      <c r="D39" s="7">
        <v>79.14</v>
      </c>
      <c r="E39" s="8">
        <f t="shared" si="0"/>
        <v>73.724</v>
      </c>
    </row>
    <row r="40" spans="1:5" ht="21" customHeight="1">
      <c r="A40" s="9" t="s">
        <v>11</v>
      </c>
      <c r="B40" s="9" t="str">
        <f>"210060530"</f>
        <v>210060530</v>
      </c>
      <c r="C40" s="10">
        <v>65.9</v>
      </c>
      <c r="D40" s="7">
        <v>77.8</v>
      </c>
      <c r="E40" s="8">
        <f t="shared" si="0"/>
        <v>73.04</v>
      </c>
    </row>
    <row r="41" spans="1:5" ht="21" customHeight="1">
      <c r="A41" s="9" t="s">
        <v>11</v>
      </c>
      <c r="B41" s="9" t="str">
        <f>"210060603"</f>
        <v>210060603</v>
      </c>
      <c r="C41" s="10">
        <v>68.1</v>
      </c>
      <c r="D41" s="7">
        <v>75.34</v>
      </c>
      <c r="E41" s="8">
        <f t="shared" si="0"/>
        <v>72.444</v>
      </c>
    </row>
    <row r="42" spans="1:5" ht="21" customHeight="1">
      <c r="A42" s="9" t="s">
        <v>11</v>
      </c>
      <c r="B42" s="9" t="str">
        <f>"210060612"</f>
        <v>210060612</v>
      </c>
      <c r="C42" s="10">
        <v>63.3</v>
      </c>
      <c r="D42" s="7">
        <v>78.24</v>
      </c>
      <c r="E42" s="8">
        <f t="shared" si="0"/>
        <v>72.264</v>
      </c>
    </row>
    <row r="43" spans="1:5" ht="21" customHeight="1">
      <c r="A43" s="9" t="s">
        <v>11</v>
      </c>
      <c r="B43" s="9" t="str">
        <f>"210060618"</f>
        <v>210060618</v>
      </c>
      <c r="C43" s="10">
        <v>65.1</v>
      </c>
      <c r="D43" s="7">
        <v>76.86</v>
      </c>
      <c r="E43" s="8">
        <f t="shared" si="0"/>
        <v>72.156</v>
      </c>
    </row>
    <row r="44" spans="1:5" ht="21" customHeight="1">
      <c r="A44" s="9" t="s">
        <v>11</v>
      </c>
      <c r="B44" s="9" t="str">
        <f>"210060529"</f>
        <v>210060529</v>
      </c>
      <c r="C44" s="10">
        <v>63.1</v>
      </c>
      <c r="D44" s="7">
        <v>75</v>
      </c>
      <c r="E44" s="8">
        <f t="shared" si="0"/>
        <v>70.24000000000001</v>
      </c>
    </row>
    <row r="45" spans="1:5" ht="21" customHeight="1">
      <c r="A45" s="9" t="s">
        <v>11</v>
      </c>
      <c r="B45" s="9" t="str">
        <f>"210060610"</f>
        <v>210060610</v>
      </c>
      <c r="C45" s="10">
        <v>61.7</v>
      </c>
      <c r="D45" s="7">
        <v>75.32</v>
      </c>
      <c r="E45" s="8">
        <f t="shared" si="0"/>
        <v>69.872</v>
      </c>
    </row>
    <row r="46" spans="1:5" ht="21" customHeight="1">
      <c r="A46" s="9" t="s">
        <v>11</v>
      </c>
      <c r="B46" s="9" t="str">
        <f>"210060619"</f>
        <v>210060619</v>
      </c>
      <c r="C46" s="10">
        <v>62.4</v>
      </c>
      <c r="D46" s="7">
        <v>74.84</v>
      </c>
      <c r="E46" s="8">
        <f t="shared" si="0"/>
        <v>69.864</v>
      </c>
    </row>
    <row r="47" spans="1:5" ht="21" customHeight="1">
      <c r="A47" s="9" t="s">
        <v>11</v>
      </c>
      <c r="B47" s="9" t="str">
        <f>"210060616"</f>
        <v>210060616</v>
      </c>
      <c r="C47" s="10">
        <v>60.5</v>
      </c>
      <c r="D47" s="7">
        <v>75.34</v>
      </c>
      <c r="E47" s="8">
        <f t="shared" si="0"/>
        <v>69.404</v>
      </c>
    </row>
    <row r="48" spans="1:5" ht="21" customHeight="1">
      <c r="A48" s="9" t="s">
        <v>11</v>
      </c>
      <c r="B48" s="9" t="str">
        <f>"210060604"</f>
        <v>210060604</v>
      </c>
      <c r="C48" s="10">
        <v>54.4</v>
      </c>
      <c r="D48" s="7">
        <v>77.38</v>
      </c>
      <c r="E48" s="8">
        <f t="shared" si="0"/>
        <v>68.188</v>
      </c>
    </row>
    <row r="49" spans="1:5" ht="21" customHeight="1">
      <c r="A49" s="9" t="s">
        <v>11</v>
      </c>
      <c r="B49" s="9" t="str">
        <f>"210060614"</f>
        <v>210060614</v>
      </c>
      <c r="C49" s="10">
        <v>62.2</v>
      </c>
      <c r="D49" s="7">
        <v>71.92</v>
      </c>
      <c r="E49" s="8">
        <f t="shared" si="0"/>
        <v>68.03200000000001</v>
      </c>
    </row>
    <row r="50" spans="1:5" ht="21" customHeight="1">
      <c r="A50" s="9" t="s">
        <v>11</v>
      </c>
      <c r="B50" s="9" t="str">
        <f>"210060608"</f>
        <v>210060608</v>
      </c>
      <c r="C50" s="10">
        <v>54.1</v>
      </c>
      <c r="D50" s="7">
        <v>76.94</v>
      </c>
      <c r="E50" s="8">
        <f t="shared" si="0"/>
        <v>67.804</v>
      </c>
    </row>
    <row r="51" spans="1:5" ht="21" customHeight="1">
      <c r="A51" s="9" t="s">
        <v>12</v>
      </c>
      <c r="B51" s="9" t="str">
        <f>"210070629"</f>
        <v>210070629</v>
      </c>
      <c r="C51" s="10">
        <v>70.9</v>
      </c>
      <c r="D51" s="7">
        <v>78.4</v>
      </c>
      <c r="E51" s="8">
        <f t="shared" si="0"/>
        <v>75.4</v>
      </c>
    </row>
    <row r="52" spans="1:5" ht="21" customHeight="1">
      <c r="A52" s="9" t="s">
        <v>12</v>
      </c>
      <c r="B52" s="9" t="str">
        <f>"210070705"</f>
        <v>210070705</v>
      </c>
      <c r="C52" s="10">
        <v>68.30000000000001</v>
      </c>
      <c r="D52" s="7">
        <v>76.5</v>
      </c>
      <c r="E52" s="8">
        <f t="shared" si="0"/>
        <v>73.22</v>
      </c>
    </row>
    <row r="53" spans="1:5" ht="21" customHeight="1">
      <c r="A53" s="9" t="s">
        <v>12</v>
      </c>
      <c r="B53" s="9" t="str">
        <f>"210070710"</f>
        <v>210070710</v>
      </c>
      <c r="C53" s="10">
        <v>75.1</v>
      </c>
      <c r="D53" s="7">
        <v>71.3</v>
      </c>
      <c r="E53" s="8">
        <f t="shared" si="0"/>
        <v>72.82</v>
      </c>
    </row>
    <row r="54" spans="1:5" ht="21" customHeight="1">
      <c r="A54" s="9" t="s">
        <v>12</v>
      </c>
      <c r="B54" s="9" t="str">
        <f>"210070709"</f>
        <v>210070709</v>
      </c>
      <c r="C54" s="10">
        <v>73</v>
      </c>
      <c r="D54" s="7">
        <v>72.7</v>
      </c>
      <c r="E54" s="8">
        <f t="shared" si="0"/>
        <v>72.82</v>
      </c>
    </row>
    <row r="55" spans="1:5" ht="21" customHeight="1">
      <c r="A55" s="9" t="s">
        <v>12</v>
      </c>
      <c r="B55" s="9" t="str">
        <f>"210070626"</f>
        <v>210070626</v>
      </c>
      <c r="C55" s="10">
        <v>72.1</v>
      </c>
      <c r="D55" s="7">
        <v>73.1</v>
      </c>
      <c r="E55" s="8">
        <f t="shared" si="0"/>
        <v>72.69999999999999</v>
      </c>
    </row>
    <row r="56" spans="1:5" ht="21" customHeight="1">
      <c r="A56" s="5" t="s">
        <v>13</v>
      </c>
      <c r="B56" s="5" t="str">
        <f>"210080826"</f>
        <v>210080826</v>
      </c>
      <c r="C56" s="10">
        <v>79.3</v>
      </c>
      <c r="D56" s="7">
        <v>78.28</v>
      </c>
      <c r="E56" s="8">
        <f t="shared" si="0"/>
        <v>78.68799999999999</v>
      </c>
    </row>
    <row r="57" spans="1:5" ht="21" customHeight="1">
      <c r="A57" s="5" t="s">
        <v>13</v>
      </c>
      <c r="B57" s="5" t="str">
        <f>"210080817"</f>
        <v>210080817</v>
      </c>
      <c r="C57" s="10">
        <v>73.69999999999999</v>
      </c>
      <c r="D57" s="7">
        <v>80.14</v>
      </c>
      <c r="E57" s="8">
        <f t="shared" si="0"/>
        <v>77.564</v>
      </c>
    </row>
    <row r="58" spans="1:5" ht="21" customHeight="1">
      <c r="A58" s="5" t="s">
        <v>13</v>
      </c>
      <c r="B58" s="5" t="str">
        <f>"210080804"</f>
        <v>210080804</v>
      </c>
      <c r="C58" s="10">
        <v>73.80000000000001</v>
      </c>
      <c r="D58" s="7">
        <v>76.58</v>
      </c>
      <c r="E58" s="8">
        <f t="shared" si="0"/>
        <v>75.468</v>
      </c>
    </row>
    <row r="59" spans="1:5" ht="21" customHeight="1">
      <c r="A59" s="5" t="s">
        <v>13</v>
      </c>
      <c r="B59" s="5" t="str">
        <f>"210080721"</f>
        <v>210080721</v>
      </c>
      <c r="C59" s="10">
        <v>70.3</v>
      </c>
      <c r="D59" s="7">
        <v>78.34</v>
      </c>
      <c r="E59" s="8">
        <f t="shared" si="0"/>
        <v>75.124</v>
      </c>
    </row>
    <row r="60" spans="1:5" ht="21" customHeight="1">
      <c r="A60" s="5" t="s">
        <v>13</v>
      </c>
      <c r="B60" s="5" t="str">
        <f>"210080717"</f>
        <v>210080717</v>
      </c>
      <c r="C60" s="11">
        <v>70.1</v>
      </c>
      <c r="D60" s="7">
        <v>77.44</v>
      </c>
      <c r="E60" s="8">
        <f t="shared" si="0"/>
        <v>74.50399999999999</v>
      </c>
    </row>
    <row r="61" spans="1:5" ht="21" customHeight="1">
      <c r="A61" s="5" t="s">
        <v>13</v>
      </c>
      <c r="B61" s="5" t="str">
        <f>"210080807"</f>
        <v>210080807</v>
      </c>
      <c r="C61" s="10">
        <v>67.30000000000001</v>
      </c>
      <c r="D61" s="7">
        <v>78.06</v>
      </c>
      <c r="E61" s="8">
        <f t="shared" si="0"/>
        <v>73.756</v>
      </c>
    </row>
    <row r="62" spans="1:5" ht="21" customHeight="1">
      <c r="A62" s="5" t="s">
        <v>13</v>
      </c>
      <c r="B62" s="5" t="str">
        <f>"210080805"</f>
        <v>210080805</v>
      </c>
      <c r="C62" s="10">
        <v>67.80000000000001</v>
      </c>
      <c r="D62" s="7">
        <v>77.36</v>
      </c>
      <c r="E62" s="8">
        <f t="shared" si="0"/>
        <v>73.536</v>
      </c>
    </row>
    <row r="63" spans="1:5" ht="21" customHeight="1">
      <c r="A63" s="5" t="s">
        <v>13</v>
      </c>
      <c r="B63" s="5" t="str">
        <f>"210080730"</f>
        <v>210080730</v>
      </c>
      <c r="C63" s="10">
        <v>70.9</v>
      </c>
      <c r="D63" s="7">
        <v>72.42</v>
      </c>
      <c r="E63" s="8">
        <f t="shared" si="0"/>
        <v>71.812</v>
      </c>
    </row>
    <row r="64" spans="1:5" ht="21" customHeight="1">
      <c r="A64" s="5" t="s">
        <v>13</v>
      </c>
      <c r="B64" s="5" t="str">
        <f>"210080824"</f>
        <v>210080824</v>
      </c>
      <c r="C64" s="10">
        <v>65.2</v>
      </c>
      <c r="D64" s="7">
        <v>76.08</v>
      </c>
      <c r="E64" s="8">
        <f t="shared" si="0"/>
        <v>71.728</v>
      </c>
    </row>
    <row r="65" spans="1:5" ht="21" customHeight="1">
      <c r="A65" s="5" t="s">
        <v>13</v>
      </c>
      <c r="B65" s="5" t="str">
        <f>"210080827"</f>
        <v>210080827</v>
      </c>
      <c r="C65" s="10">
        <v>63.8</v>
      </c>
      <c r="D65" s="7">
        <v>75.34</v>
      </c>
      <c r="E65" s="8">
        <f t="shared" si="0"/>
        <v>70.724</v>
      </c>
    </row>
    <row r="66" spans="1:5" ht="21" customHeight="1">
      <c r="A66" s="5" t="s">
        <v>13</v>
      </c>
      <c r="B66" s="5" t="str">
        <f>"210080812"</f>
        <v>210080812</v>
      </c>
      <c r="C66" s="10">
        <v>63.7</v>
      </c>
      <c r="D66" s="7">
        <v>75.02</v>
      </c>
      <c r="E66" s="8">
        <f t="shared" si="0"/>
        <v>70.49199999999999</v>
      </c>
    </row>
    <row r="67" spans="1:5" ht="21" customHeight="1">
      <c r="A67" s="5" t="s">
        <v>13</v>
      </c>
      <c r="B67" s="5" t="str">
        <f>"210080820"</f>
        <v>210080820</v>
      </c>
      <c r="C67" s="10">
        <v>64.5</v>
      </c>
      <c r="D67" s="7">
        <v>72.72</v>
      </c>
      <c r="E67" s="8">
        <f aca="true" t="shared" si="1" ref="E67:E121">C67*0.4+D67*0.6</f>
        <v>69.432</v>
      </c>
    </row>
    <row r="68" spans="1:5" ht="21" customHeight="1">
      <c r="A68" s="5" t="s">
        <v>13</v>
      </c>
      <c r="B68" s="5" t="str">
        <f>"210080727"</f>
        <v>210080727</v>
      </c>
      <c r="C68" s="10">
        <v>59.2</v>
      </c>
      <c r="D68" s="7">
        <v>75.1</v>
      </c>
      <c r="E68" s="8">
        <f t="shared" si="1"/>
        <v>68.74</v>
      </c>
    </row>
    <row r="69" spans="1:5" ht="21" customHeight="1">
      <c r="A69" s="5" t="s">
        <v>13</v>
      </c>
      <c r="B69" s="5" t="str">
        <f>"210080828"</f>
        <v>210080828</v>
      </c>
      <c r="C69" s="10">
        <v>56.9</v>
      </c>
      <c r="D69" s="7">
        <v>75.76</v>
      </c>
      <c r="E69" s="8">
        <f t="shared" si="1"/>
        <v>68.21600000000001</v>
      </c>
    </row>
    <row r="70" spans="1:5" ht="21" customHeight="1">
      <c r="A70" s="5" t="s">
        <v>13</v>
      </c>
      <c r="B70" s="5" t="str">
        <f>"210080723"</f>
        <v>210080723</v>
      </c>
      <c r="C70" s="10">
        <v>56.7</v>
      </c>
      <c r="D70" s="7">
        <v>75.6</v>
      </c>
      <c r="E70" s="8">
        <f t="shared" si="1"/>
        <v>68.03999999999999</v>
      </c>
    </row>
    <row r="71" spans="1:5" ht="21" customHeight="1">
      <c r="A71" s="5" t="s">
        <v>13</v>
      </c>
      <c r="B71" s="5" t="str">
        <f>"210080722"</f>
        <v>210080722</v>
      </c>
      <c r="C71" s="10">
        <v>58.9</v>
      </c>
      <c r="D71" s="7">
        <v>72.35</v>
      </c>
      <c r="E71" s="8">
        <f t="shared" si="1"/>
        <v>66.97</v>
      </c>
    </row>
    <row r="72" spans="1:5" ht="21" customHeight="1">
      <c r="A72" s="5" t="s">
        <v>13</v>
      </c>
      <c r="B72" s="5" t="str">
        <f>"210080822"</f>
        <v>210080822</v>
      </c>
      <c r="C72" s="10">
        <v>58.3</v>
      </c>
      <c r="D72" s="7">
        <v>72.28</v>
      </c>
      <c r="E72" s="8">
        <f t="shared" si="1"/>
        <v>66.688</v>
      </c>
    </row>
    <row r="73" spans="1:5" ht="21" customHeight="1">
      <c r="A73" s="5" t="s">
        <v>13</v>
      </c>
      <c r="B73" s="5" t="str">
        <f>"210080715"</f>
        <v>210080715</v>
      </c>
      <c r="C73" s="10">
        <v>54.5</v>
      </c>
      <c r="D73" s="7">
        <v>74.12</v>
      </c>
      <c r="E73" s="8">
        <f t="shared" si="1"/>
        <v>66.272</v>
      </c>
    </row>
    <row r="74" spans="1:5" ht="21" customHeight="1">
      <c r="A74" s="9" t="s">
        <v>14</v>
      </c>
      <c r="B74" s="9" t="str">
        <f>"210090923"</f>
        <v>210090923</v>
      </c>
      <c r="C74" s="10">
        <v>77.30000000000001</v>
      </c>
      <c r="D74" s="7">
        <v>77.06</v>
      </c>
      <c r="E74" s="8">
        <f t="shared" si="1"/>
        <v>77.156</v>
      </c>
    </row>
    <row r="75" spans="1:5" ht="21" customHeight="1">
      <c r="A75" s="9" t="s">
        <v>14</v>
      </c>
      <c r="B75" s="9" t="str">
        <f>"210090917"</f>
        <v>210090917</v>
      </c>
      <c r="C75" s="10">
        <v>70.6</v>
      </c>
      <c r="D75" s="7">
        <v>76.84</v>
      </c>
      <c r="E75" s="8">
        <f t="shared" si="1"/>
        <v>74.344</v>
      </c>
    </row>
    <row r="76" spans="1:5" ht="21" customHeight="1">
      <c r="A76" s="9" t="s">
        <v>14</v>
      </c>
      <c r="B76" s="9" t="str">
        <f>"210090908"</f>
        <v>210090908</v>
      </c>
      <c r="C76" s="10">
        <v>70.9</v>
      </c>
      <c r="D76" s="7">
        <v>75.74</v>
      </c>
      <c r="E76" s="8">
        <f t="shared" si="1"/>
        <v>73.804</v>
      </c>
    </row>
    <row r="77" spans="1:5" ht="21" customHeight="1">
      <c r="A77" s="9" t="s">
        <v>14</v>
      </c>
      <c r="B77" s="9" t="str">
        <f>"210090903"</f>
        <v>210090903</v>
      </c>
      <c r="C77" s="10">
        <v>72.19999999999999</v>
      </c>
      <c r="D77" s="7">
        <v>74.1</v>
      </c>
      <c r="E77" s="8">
        <f t="shared" si="1"/>
        <v>73.33999999999999</v>
      </c>
    </row>
    <row r="78" spans="1:5" ht="21" customHeight="1">
      <c r="A78" s="9" t="s">
        <v>14</v>
      </c>
      <c r="B78" s="9" t="str">
        <f>"210090906"</f>
        <v>210090906</v>
      </c>
      <c r="C78" s="10">
        <v>67.30000000000001</v>
      </c>
      <c r="D78" s="7">
        <v>76.38</v>
      </c>
      <c r="E78" s="8">
        <f t="shared" si="1"/>
        <v>72.748</v>
      </c>
    </row>
    <row r="79" spans="1:5" ht="21" customHeight="1">
      <c r="A79" s="9" t="s">
        <v>14</v>
      </c>
      <c r="B79" s="9" t="str">
        <f>"210090926"</f>
        <v>210090926</v>
      </c>
      <c r="C79" s="10">
        <v>71</v>
      </c>
      <c r="D79" s="7">
        <v>73.16</v>
      </c>
      <c r="E79" s="8">
        <f t="shared" si="1"/>
        <v>72.29599999999999</v>
      </c>
    </row>
    <row r="80" spans="1:5" ht="21" customHeight="1">
      <c r="A80" s="9" t="s">
        <v>14</v>
      </c>
      <c r="B80" s="9" t="str">
        <f>"210090915"</f>
        <v>210090915</v>
      </c>
      <c r="C80" s="10">
        <v>66.1</v>
      </c>
      <c r="D80" s="7">
        <v>75.08</v>
      </c>
      <c r="E80" s="8">
        <f t="shared" si="1"/>
        <v>71.488</v>
      </c>
    </row>
    <row r="81" spans="1:5" ht="21" customHeight="1">
      <c r="A81" s="9" t="s">
        <v>14</v>
      </c>
      <c r="B81" s="9" t="str">
        <f>"210090907"</f>
        <v>210090907</v>
      </c>
      <c r="C81" s="10">
        <v>66.8</v>
      </c>
      <c r="D81" s="7">
        <v>74.36</v>
      </c>
      <c r="E81" s="8">
        <f t="shared" si="1"/>
        <v>71.336</v>
      </c>
    </row>
    <row r="82" spans="1:5" ht="21" customHeight="1">
      <c r="A82" s="9" t="s">
        <v>14</v>
      </c>
      <c r="B82" s="9" t="str">
        <f>"210090829"</f>
        <v>210090829</v>
      </c>
      <c r="C82" s="10">
        <v>62.8</v>
      </c>
      <c r="D82" s="7">
        <v>76.88</v>
      </c>
      <c r="E82" s="8">
        <f t="shared" si="1"/>
        <v>71.24799999999999</v>
      </c>
    </row>
    <row r="83" spans="1:5" ht="21" customHeight="1">
      <c r="A83" s="9" t="s">
        <v>15</v>
      </c>
      <c r="B83" s="9" t="str">
        <f>"210101009"</f>
        <v>210101009</v>
      </c>
      <c r="C83" s="10">
        <v>77.2</v>
      </c>
      <c r="D83" s="7">
        <v>77.54</v>
      </c>
      <c r="E83" s="8">
        <f t="shared" si="1"/>
        <v>77.404</v>
      </c>
    </row>
    <row r="84" spans="1:5" ht="21" customHeight="1">
      <c r="A84" s="9" t="s">
        <v>15</v>
      </c>
      <c r="B84" s="9" t="str">
        <f>"210101019"</f>
        <v>210101019</v>
      </c>
      <c r="C84" s="10">
        <v>67.6</v>
      </c>
      <c r="D84" s="7">
        <v>74.68</v>
      </c>
      <c r="E84" s="8">
        <f t="shared" si="1"/>
        <v>71.848</v>
      </c>
    </row>
    <row r="85" spans="1:5" ht="21" customHeight="1">
      <c r="A85" s="9" t="s">
        <v>15</v>
      </c>
      <c r="B85" s="9" t="str">
        <f>"210101011"</f>
        <v>210101011</v>
      </c>
      <c r="C85" s="10">
        <v>63.1</v>
      </c>
      <c r="D85" s="7">
        <v>73.6</v>
      </c>
      <c r="E85" s="8">
        <f t="shared" si="1"/>
        <v>69.4</v>
      </c>
    </row>
    <row r="86" spans="1:5" ht="21" customHeight="1">
      <c r="A86" s="9" t="s">
        <v>15</v>
      </c>
      <c r="B86" s="9" t="str">
        <f>"210101002"</f>
        <v>210101002</v>
      </c>
      <c r="C86" s="10">
        <v>62.8</v>
      </c>
      <c r="D86" s="7">
        <v>73.78</v>
      </c>
      <c r="E86" s="8">
        <f t="shared" si="1"/>
        <v>69.388</v>
      </c>
    </row>
    <row r="87" spans="1:5" ht="21" customHeight="1">
      <c r="A87" s="9" t="s">
        <v>15</v>
      </c>
      <c r="B87" s="9" t="str">
        <f>"210101003"</f>
        <v>210101003</v>
      </c>
      <c r="C87" s="10">
        <v>60.8</v>
      </c>
      <c r="D87" s="7">
        <v>74.72</v>
      </c>
      <c r="E87" s="8">
        <f t="shared" si="1"/>
        <v>69.152</v>
      </c>
    </row>
    <row r="88" spans="1:5" ht="21" customHeight="1">
      <c r="A88" s="9" t="s">
        <v>15</v>
      </c>
      <c r="B88" s="9" t="str">
        <f>"210101015"</f>
        <v>210101015</v>
      </c>
      <c r="C88" s="10">
        <v>59.7</v>
      </c>
      <c r="D88" s="7">
        <v>75.18</v>
      </c>
      <c r="E88" s="8">
        <f t="shared" si="1"/>
        <v>68.988</v>
      </c>
    </row>
    <row r="89" spans="1:5" ht="21" customHeight="1">
      <c r="A89" s="9" t="s">
        <v>15</v>
      </c>
      <c r="B89" s="9" t="str">
        <f>"210101012"</f>
        <v>210101012</v>
      </c>
      <c r="C89" s="10">
        <v>60.5</v>
      </c>
      <c r="D89" s="7">
        <v>74.56</v>
      </c>
      <c r="E89" s="8">
        <f t="shared" si="1"/>
        <v>68.936</v>
      </c>
    </row>
    <row r="90" spans="1:5" ht="21" customHeight="1">
      <c r="A90" s="9" t="s">
        <v>15</v>
      </c>
      <c r="B90" s="9" t="str">
        <f>"210101017"</f>
        <v>210101017</v>
      </c>
      <c r="C90" s="10">
        <v>60.900000000000006</v>
      </c>
      <c r="D90" s="7">
        <v>73.92</v>
      </c>
      <c r="E90" s="8">
        <f t="shared" si="1"/>
        <v>68.712</v>
      </c>
    </row>
    <row r="91" spans="1:5" ht="21" customHeight="1">
      <c r="A91" s="9" t="s">
        <v>15</v>
      </c>
      <c r="B91" s="9" t="str">
        <f>"210101006"</f>
        <v>210101006</v>
      </c>
      <c r="C91" s="10">
        <v>58.3</v>
      </c>
      <c r="D91" s="7">
        <v>74.74</v>
      </c>
      <c r="E91" s="8">
        <f t="shared" si="1"/>
        <v>68.16399999999999</v>
      </c>
    </row>
    <row r="92" spans="1:5" ht="21" customHeight="1">
      <c r="A92" s="9" t="s">
        <v>16</v>
      </c>
      <c r="B92" s="9" t="str">
        <f>"210111026"</f>
        <v>210111026</v>
      </c>
      <c r="C92" s="10">
        <v>77.7</v>
      </c>
      <c r="D92" s="7">
        <v>77.08</v>
      </c>
      <c r="E92" s="8">
        <f t="shared" si="1"/>
        <v>77.328</v>
      </c>
    </row>
    <row r="93" spans="1:5" ht="21" customHeight="1">
      <c r="A93" s="9" t="s">
        <v>16</v>
      </c>
      <c r="B93" s="9" t="str">
        <f>"210111217"</f>
        <v>210111217</v>
      </c>
      <c r="C93" s="10">
        <v>76.7</v>
      </c>
      <c r="D93" s="7">
        <v>76.24</v>
      </c>
      <c r="E93" s="8">
        <f t="shared" si="1"/>
        <v>76.42399999999999</v>
      </c>
    </row>
    <row r="94" spans="1:5" ht="21" customHeight="1">
      <c r="A94" s="9" t="s">
        <v>16</v>
      </c>
      <c r="B94" s="9" t="str">
        <f>"210111112"</f>
        <v>210111112</v>
      </c>
      <c r="C94" s="10">
        <v>71.9</v>
      </c>
      <c r="D94" s="7">
        <v>77.54</v>
      </c>
      <c r="E94" s="8">
        <f t="shared" si="1"/>
        <v>75.284</v>
      </c>
    </row>
    <row r="95" spans="1:5" ht="21" customHeight="1">
      <c r="A95" s="9" t="s">
        <v>16</v>
      </c>
      <c r="B95" s="9" t="str">
        <f>"210111219"</f>
        <v>210111219</v>
      </c>
      <c r="C95" s="10">
        <v>72.7</v>
      </c>
      <c r="D95" s="7">
        <v>76.06</v>
      </c>
      <c r="E95" s="8">
        <f t="shared" si="1"/>
        <v>74.71600000000001</v>
      </c>
    </row>
    <row r="96" spans="1:5" ht="21" customHeight="1">
      <c r="A96" s="9" t="s">
        <v>16</v>
      </c>
      <c r="B96" s="9" t="str">
        <f>"210111305"</f>
        <v>210111305</v>
      </c>
      <c r="C96" s="10">
        <v>69.5</v>
      </c>
      <c r="D96" s="7">
        <v>77.12</v>
      </c>
      <c r="E96" s="8">
        <f t="shared" si="1"/>
        <v>74.072</v>
      </c>
    </row>
    <row r="97" spans="1:5" ht="21" customHeight="1">
      <c r="A97" s="9" t="s">
        <v>16</v>
      </c>
      <c r="B97" s="9" t="str">
        <f>"210111103"</f>
        <v>210111103</v>
      </c>
      <c r="C97" s="10">
        <v>69.6</v>
      </c>
      <c r="D97" s="7">
        <v>76.7</v>
      </c>
      <c r="E97" s="8">
        <f t="shared" si="1"/>
        <v>73.86</v>
      </c>
    </row>
    <row r="98" spans="1:5" ht="21" customHeight="1">
      <c r="A98" s="9" t="s">
        <v>16</v>
      </c>
      <c r="B98" s="9" t="str">
        <f>"210111215"</f>
        <v>210111215</v>
      </c>
      <c r="C98" s="10">
        <v>70.5</v>
      </c>
      <c r="D98" s="7">
        <v>75.44</v>
      </c>
      <c r="E98" s="8">
        <f t="shared" si="1"/>
        <v>73.464</v>
      </c>
    </row>
    <row r="99" spans="1:5" ht="21" customHeight="1">
      <c r="A99" s="9" t="s">
        <v>16</v>
      </c>
      <c r="B99" s="9" t="str">
        <f>"210111206"</f>
        <v>210111206</v>
      </c>
      <c r="C99" s="10">
        <v>68.9</v>
      </c>
      <c r="D99" s="7">
        <v>75.4</v>
      </c>
      <c r="E99" s="8">
        <f t="shared" si="1"/>
        <v>72.80000000000001</v>
      </c>
    </row>
    <row r="100" spans="1:5" ht="21" customHeight="1">
      <c r="A100" s="5" t="s">
        <v>17</v>
      </c>
      <c r="B100" s="5" t="str">
        <f>"210121320"</f>
        <v>210121320</v>
      </c>
      <c r="C100" s="10">
        <v>68.4</v>
      </c>
      <c r="D100" s="7">
        <v>71.2</v>
      </c>
      <c r="E100" s="8">
        <f t="shared" si="1"/>
        <v>70.08</v>
      </c>
    </row>
    <row r="101" spans="1:5" ht="21" customHeight="1">
      <c r="A101" s="5" t="s">
        <v>17</v>
      </c>
      <c r="B101" s="5" t="str">
        <f>"210121318"</f>
        <v>210121318</v>
      </c>
      <c r="C101" s="10">
        <v>67.9</v>
      </c>
      <c r="D101" s="7">
        <v>71.3</v>
      </c>
      <c r="E101" s="8">
        <f t="shared" si="1"/>
        <v>69.94</v>
      </c>
    </row>
    <row r="102" spans="1:5" ht="21" customHeight="1">
      <c r="A102" s="5" t="s">
        <v>17</v>
      </c>
      <c r="B102" s="5" t="str">
        <f>"210121317"</f>
        <v>210121317</v>
      </c>
      <c r="C102" s="10">
        <v>63.9</v>
      </c>
      <c r="D102" s="7">
        <v>73.8</v>
      </c>
      <c r="E102" s="8">
        <f t="shared" si="1"/>
        <v>69.84</v>
      </c>
    </row>
    <row r="103" spans="1:5" ht="21" customHeight="1">
      <c r="A103" s="5" t="s">
        <v>17</v>
      </c>
      <c r="B103" s="5" t="str">
        <f>"210121308"</f>
        <v>210121308</v>
      </c>
      <c r="C103" s="10">
        <v>62</v>
      </c>
      <c r="D103" s="7">
        <v>72.9</v>
      </c>
      <c r="E103" s="8">
        <f t="shared" si="1"/>
        <v>68.54</v>
      </c>
    </row>
    <row r="104" spans="1:5" ht="21" customHeight="1">
      <c r="A104" s="5" t="s">
        <v>17</v>
      </c>
      <c r="B104" s="5" t="str">
        <f>"210121311"</f>
        <v>210121311</v>
      </c>
      <c r="C104" s="10">
        <v>60.3</v>
      </c>
      <c r="D104" s="7">
        <v>72.7</v>
      </c>
      <c r="E104" s="8">
        <f t="shared" si="1"/>
        <v>67.74</v>
      </c>
    </row>
    <row r="105" spans="1:5" ht="21" customHeight="1">
      <c r="A105" s="5" t="s">
        <v>17</v>
      </c>
      <c r="B105" s="5" t="str">
        <f>"210121314"</f>
        <v>210121314</v>
      </c>
      <c r="C105" s="10">
        <v>62.3</v>
      </c>
      <c r="D105" s="7">
        <v>70.1</v>
      </c>
      <c r="E105" s="8">
        <f t="shared" si="1"/>
        <v>66.97999999999999</v>
      </c>
    </row>
    <row r="106" spans="1:5" ht="21" customHeight="1">
      <c r="A106" s="9" t="s">
        <v>18</v>
      </c>
      <c r="B106" s="9" t="str">
        <f>"210131325"</f>
        <v>210131325</v>
      </c>
      <c r="C106" s="10">
        <v>69.6</v>
      </c>
      <c r="D106" s="7">
        <v>76.62</v>
      </c>
      <c r="E106" s="8">
        <f t="shared" si="1"/>
        <v>73.812</v>
      </c>
    </row>
    <row r="107" spans="1:5" ht="21" customHeight="1">
      <c r="A107" s="9" t="s">
        <v>18</v>
      </c>
      <c r="B107" s="9" t="str">
        <f>"210131402"</f>
        <v>210131402</v>
      </c>
      <c r="C107" s="10">
        <v>74.5</v>
      </c>
      <c r="D107" s="7">
        <v>71.56</v>
      </c>
      <c r="E107" s="8">
        <f t="shared" si="1"/>
        <v>72.736</v>
      </c>
    </row>
    <row r="108" spans="1:5" ht="21" customHeight="1">
      <c r="A108" s="9" t="s">
        <v>18</v>
      </c>
      <c r="B108" s="9" t="str">
        <f>"210131406"</f>
        <v>210131406</v>
      </c>
      <c r="C108" s="10">
        <v>62.5</v>
      </c>
      <c r="D108" s="7">
        <v>77.46</v>
      </c>
      <c r="E108" s="8">
        <f t="shared" si="1"/>
        <v>71.476</v>
      </c>
    </row>
    <row r="109" spans="1:5" ht="21" customHeight="1">
      <c r="A109" s="9" t="s">
        <v>18</v>
      </c>
      <c r="B109" s="9" t="str">
        <f>"210131322"</f>
        <v>210131322</v>
      </c>
      <c r="C109" s="10">
        <v>64.80000000000001</v>
      </c>
      <c r="D109" s="7">
        <v>73.58</v>
      </c>
      <c r="E109" s="8">
        <f t="shared" si="1"/>
        <v>70.068</v>
      </c>
    </row>
    <row r="110" spans="1:5" ht="21" customHeight="1">
      <c r="A110" s="9" t="s">
        <v>18</v>
      </c>
      <c r="B110" s="9" t="str">
        <f>"210131408"</f>
        <v>210131408</v>
      </c>
      <c r="C110" s="10">
        <v>62.2</v>
      </c>
      <c r="D110" s="7">
        <v>73.78</v>
      </c>
      <c r="E110" s="8">
        <f t="shared" si="1"/>
        <v>69.148</v>
      </c>
    </row>
    <row r="111" spans="1:5" ht="21" customHeight="1">
      <c r="A111" s="9" t="s">
        <v>18</v>
      </c>
      <c r="B111" s="9" t="str">
        <f>"210131327"</f>
        <v>210131327</v>
      </c>
      <c r="C111" s="10">
        <v>62.5</v>
      </c>
      <c r="D111" s="7">
        <v>70.96</v>
      </c>
      <c r="E111" s="8">
        <f t="shared" si="1"/>
        <v>67.576</v>
      </c>
    </row>
    <row r="112" spans="1:5" ht="21" customHeight="1">
      <c r="A112" s="9" t="s">
        <v>18</v>
      </c>
      <c r="B112" s="9" t="str">
        <f>"210131328"</f>
        <v>210131328</v>
      </c>
      <c r="C112" s="10">
        <v>44.2</v>
      </c>
      <c r="D112" s="7">
        <v>70.22</v>
      </c>
      <c r="E112" s="8">
        <f t="shared" si="1"/>
        <v>59.812</v>
      </c>
    </row>
    <row r="113" spans="1:5" ht="21" customHeight="1">
      <c r="A113" s="9" t="s">
        <v>19</v>
      </c>
      <c r="B113" s="9" t="str">
        <f>"210141429"</f>
        <v>210141429</v>
      </c>
      <c r="C113" s="10">
        <v>73.19999999999999</v>
      </c>
      <c r="D113" s="7">
        <v>77.6</v>
      </c>
      <c r="E113" s="8">
        <f t="shared" si="1"/>
        <v>75.83999999999999</v>
      </c>
    </row>
    <row r="114" spans="1:5" ht="21" customHeight="1">
      <c r="A114" s="9" t="s">
        <v>19</v>
      </c>
      <c r="B114" s="9" t="str">
        <f>"210141414"</f>
        <v>210141414</v>
      </c>
      <c r="C114" s="10">
        <v>70</v>
      </c>
      <c r="D114" s="7">
        <v>77.1</v>
      </c>
      <c r="E114" s="8">
        <f t="shared" si="1"/>
        <v>74.25999999999999</v>
      </c>
    </row>
    <row r="115" spans="1:5" ht="21" customHeight="1">
      <c r="A115" s="9" t="s">
        <v>19</v>
      </c>
      <c r="B115" s="9" t="str">
        <f>"210141505"</f>
        <v>210141505</v>
      </c>
      <c r="C115" s="11">
        <v>65.6</v>
      </c>
      <c r="D115" s="7">
        <v>74.8</v>
      </c>
      <c r="E115" s="8">
        <f t="shared" si="1"/>
        <v>71.11999999999999</v>
      </c>
    </row>
    <row r="116" spans="1:5" ht="21" customHeight="1">
      <c r="A116" s="9" t="s">
        <v>19</v>
      </c>
      <c r="B116" s="9" t="str">
        <f>"210141417"</f>
        <v>210141417</v>
      </c>
      <c r="C116" s="10">
        <v>65.6</v>
      </c>
      <c r="D116" s="7">
        <v>73</v>
      </c>
      <c r="E116" s="8">
        <f t="shared" si="1"/>
        <v>70.03999999999999</v>
      </c>
    </row>
    <row r="117" spans="1:5" ht="21" customHeight="1">
      <c r="A117" s="9" t="s">
        <v>19</v>
      </c>
      <c r="B117" s="9" t="str">
        <f>"210141507"</f>
        <v>210141507</v>
      </c>
      <c r="C117" s="10">
        <v>63</v>
      </c>
      <c r="D117" s="7">
        <v>72.3</v>
      </c>
      <c r="E117" s="8">
        <f t="shared" si="1"/>
        <v>68.58</v>
      </c>
    </row>
    <row r="118" spans="1:5" ht="21" customHeight="1">
      <c r="A118" s="9" t="s">
        <v>19</v>
      </c>
      <c r="B118" s="9" t="str">
        <f>"210141427"</f>
        <v>210141427</v>
      </c>
      <c r="C118" s="10">
        <v>62.599999999999994</v>
      </c>
      <c r="D118" s="7">
        <v>71.9</v>
      </c>
      <c r="E118" s="8">
        <f t="shared" si="1"/>
        <v>68.18</v>
      </c>
    </row>
    <row r="119" spans="1:5" ht="21" customHeight="1">
      <c r="A119" s="9" t="s">
        <v>19</v>
      </c>
      <c r="B119" s="9" t="str">
        <f>"210141509"</f>
        <v>210141509</v>
      </c>
      <c r="C119" s="10">
        <v>60.6</v>
      </c>
      <c r="D119" s="7">
        <v>72</v>
      </c>
      <c r="E119" s="8">
        <f t="shared" si="1"/>
        <v>67.44</v>
      </c>
    </row>
    <row r="120" spans="1:5" ht="21" customHeight="1">
      <c r="A120" s="9" t="s">
        <v>19</v>
      </c>
      <c r="B120" s="9" t="str">
        <f>"210141510"</f>
        <v>210141510</v>
      </c>
      <c r="C120" s="10">
        <v>56.900000000000006</v>
      </c>
      <c r="D120" s="7">
        <v>73.7</v>
      </c>
      <c r="E120" s="8">
        <f t="shared" si="1"/>
        <v>66.98</v>
      </c>
    </row>
    <row r="121" spans="1:5" ht="21" customHeight="1">
      <c r="A121" s="9" t="s">
        <v>19</v>
      </c>
      <c r="B121" s="9" t="str">
        <f>"210141420"</f>
        <v>210141420</v>
      </c>
      <c r="C121" s="10">
        <v>52.3</v>
      </c>
      <c r="D121" s="7">
        <v>74.1</v>
      </c>
      <c r="E121" s="8">
        <f t="shared" si="1"/>
        <v>65.38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BAYERN</cp:lastModifiedBy>
  <dcterms:created xsi:type="dcterms:W3CDTF">2021-01-10T06:06:14Z</dcterms:created>
  <dcterms:modified xsi:type="dcterms:W3CDTF">2021-01-18T06:22:39Z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