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分数" sheetId="1" r:id="rId1"/>
  </sheets>
  <definedNames/>
  <calcPr fullCalcOnLoad="1"/>
</workbook>
</file>

<file path=xl/sharedStrings.xml><?xml version="1.0" encoding="utf-8"?>
<sst xmlns="http://schemas.openxmlformats.org/spreadsheetml/2006/main" count="209" uniqueCount="21">
  <si>
    <t>泗县公开招聘2021年度村级后备干部面试成绩及综合成绩</t>
  </si>
  <si>
    <t>报考岗位</t>
  </si>
  <si>
    <t>准考证号</t>
  </si>
  <si>
    <t>笔试分数</t>
  </si>
  <si>
    <t>面试分数</t>
  </si>
  <si>
    <t>综合成绩</t>
  </si>
  <si>
    <t>001_草沟镇</t>
  </si>
  <si>
    <t>缺考</t>
  </si>
  <si>
    <t>002_草庙镇</t>
  </si>
  <si>
    <t>003_大路口乡</t>
  </si>
  <si>
    <t>004_大杨乡</t>
  </si>
  <si>
    <t>005_大庄镇</t>
  </si>
  <si>
    <t>006_丁湖镇</t>
  </si>
  <si>
    <t>007_墩集镇</t>
  </si>
  <si>
    <t>008_黑塔镇</t>
  </si>
  <si>
    <t>009_黄圩镇</t>
  </si>
  <si>
    <t>010_刘圩镇</t>
  </si>
  <si>
    <t>011_屏山镇</t>
  </si>
  <si>
    <t>012_山头镇</t>
  </si>
  <si>
    <t>013_瓦坊乡</t>
  </si>
  <si>
    <t>014_长沟镇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</si>
</sst>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3.00390625" style="1" customWidth="1"/>
    <col min="2" max="2" width="11.375" style="1" customWidth="1"/>
    <col min="3" max="3" width="12.25390625" style="2" customWidth="1"/>
    <col min="4" max="4" width="11.50390625" style="3" customWidth="1"/>
    <col min="5" max="5" width="12.00390625" style="4" customWidth="1"/>
  </cols>
  <sheetData>
    <row r="1" spans="1:5" ht="30" customHeight="1">
      <c r="A1" s="5" t="s">
        <v>0</v>
      </c>
      <c r="B1" s="6"/>
      <c r="C1" s="6"/>
      <c r="D1" s="6"/>
      <c r="E1" s="6"/>
    </row>
    <row r="2" spans="1:5" ht="14.2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</row>
    <row r="3" spans="1:5" ht="14.25" customHeight="1">
      <c r="A3" s="11" t="s">
        <v>6</v>
      </c>
      <c r="B3" s="11" t="str">
        <f>"210010110"</f>
        <v>210010110</v>
      </c>
      <c r="C3" s="12">
        <v>70.6</v>
      </c>
      <c r="D3" s="9">
        <v>75.34</v>
      </c>
      <c r="E3" s="10">
        <f>C3*0.4+D3*0.6</f>
        <v>73.444</v>
      </c>
    </row>
    <row r="4" spans="1:5" ht="14.25" customHeight="1">
      <c r="A4" s="11" t="s">
        <v>6</v>
      </c>
      <c r="B4" s="11" t="str">
        <f>"210010119"</f>
        <v>210010119</v>
      </c>
      <c r="C4" s="12">
        <v>70.1</v>
      </c>
      <c r="D4" s="9" t="s">
        <v>7</v>
      </c>
      <c r="E4" s="10"/>
    </row>
    <row r="5" spans="1:5" ht="14.25" customHeight="1">
      <c r="A5" s="11" t="s">
        <v>6</v>
      </c>
      <c r="B5" s="11" t="str">
        <f>"210010114"</f>
        <v>210010114</v>
      </c>
      <c r="C5" s="12">
        <v>68.5</v>
      </c>
      <c r="D5" s="9" t="s">
        <v>7</v>
      </c>
      <c r="E5" s="10"/>
    </row>
    <row r="6" spans="1:5" ht="14.25" customHeight="1">
      <c r="A6" s="11" t="s">
        <v>6</v>
      </c>
      <c r="B6" s="11" t="str">
        <f>"210010202"</f>
        <v>210010202</v>
      </c>
      <c r="C6" s="12">
        <v>67.8</v>
      </c>
      <c r="D6" s="9">
        <v>74.26</v>
      </c>
      <c r="E6" s="10">
        <f aca="true" t="shared" si="0" ref="E4:E35">C6*0.4+D6*0.6</f>
        <v>71.676</v>
      </c>
    </row>
    <row r="7" spans="1:5" ht="14.25" customHeight="1">
      <c r="A7" s="11" t="s">
        <v>6</v>
      </c>
      <c r="B7" s="11" t="str">
        <f>"210010204"</f>
        <v>210010204</v>
      </c>
      <c r="C7" s="12">
        <v>67.7</v>
      </c>
      <c r="D7" s="9">
        <v>74.12</v>
      </c>
      <c r="E7" s="10">
        <f t="shared" si="0"/>
        <v>71.552</v>
      </c>
    </row>
    <row r="8" spans="1:5" ht="14.25" customHeight="1">
      <c r="A8" s="11" t="s">
        <v>6</v>
      </c>
      <c r="B8" s="11" t="str">
        <f>"210010206"</f>
        <v>210010206</v>
      </c>
      <c r="C8" s="12">
        <v>67.69999999999999</v>
      </c>
      <c r="D8" s="9">
        <v>75.52</v>
      </c>
      <c r="E8" s="10">
        <f t="shared" si="0"/>
        <v>72.392</v>
      </c>
    </row>
    <row r="9" spans="1:5" ht="14.25" customHeight="1">
      <c r="A9" s="11" t="s">
        <v>6</v>
      </c>
      <c r="B9" s="11" t="str">
        <f>"210010128"</f>
        <v>210010128</v>
      </c>
      <c r="C9" s="12">
        <v>66.30000000000001</v>
      </c>
      <c r="D9" s="9">
        <v>74.84</v>
      </c>
      <c r="E9" s="10">
        <f t="shared" si="0"/>
        <v>71.424</v>
      </c>
    </row>
    <row r="10" spans="1:5" ht="14.25" customHeight="1">
      <c r="A10" s="11" t="s">
        <v>6</v>
      </c>
      <c r="B10" s="11" t="str">
        <f>"210010115"</f>
        <v>210010115</v>
      </c>
      <c r="C10" s="12">
        <v>66.3</v>
      </c>
      <c r="D10" s="9">
        <v>75.66</v>
      </c>
      <c r="E10" s="10">
        <f t="shared" si="0"/>
        <v>71.916</v>
      </c>
    </row>
    <row r="11" spans="1:5" ht="14.25" customHeight="1">
      <c r="A11" s="11" t="s">
        <v>6</v>
      </c>
      <c r="B11" s="11" t="str">
        <f>"210010121"</f>
        <v>210010121</v>
      </c>
      <c r="C11" s="12">
        <v>65.9</v>
      </c>
      <c r="D11" s="9" t="s">
        <v>7</v>
      </c>
      <c r="E11" s="10"/>
    </row>
    <row r="12" spans="1:5" ht="14.25" customHeight="1">
      <c r="A12" s="11" t="s">
        <v>6</v>
      </c>
      <c r="B12" s="11" t="str">
        <f>"210010211"</f>
        <v>210010211</v>
      </c>
      <c r="C12" s="12">
        <v>64.1</v>
      </c>
      <c r="D12" s="9">
        <v>75.86</v>
      </c>
      <c r="E12" s="10">
        <f t="shared" si="0"/>
        <v>71.156</v>
      </c>
    </row>
    <row r="13" spans="1:5" ht="14.25" customHeight="1">
      <c r="A13" s="11" t="s">
        <v>6</v>
      </c>
      <c r="B13" s="11" t="str">
        <f>"210010104"</f>
        <v>210010104</v>
      </c>
      <c r="C13" s="12">
        <v>63.4</v>
      </c>
      <c r="D13" s="9">
        <v>77</v>
      </c>
      <c r="E13" s="10">
        <f t="shared" si="0"/>
        <v>71.56</v>
      </c>
    </row>
    <row r="14" spans="1:5" ht="14.25" customHeight="1">
      <c r="A14" s="11" t="s">
        <v>6</v>
      </c>
      <c r="B14" s="11" t="str">
        <f>"210010208"</f>
        <v>210010208</v>
      </c>
      <c r="C14" s="12">
        <v>63.2</v>
      </c>
      <c r="D14" s="9">
        <v>71.94</v>
      </c>
      <c r="E14" s="10">
        <f t="shared" si="0"/>
        <v>68.44399999999999</v>
      </c>
    </row>
    <row r="15" spans="1:5" ht="14.25" customHeight="1">
      <c r="A15" s="11" t="s">
        <v>6</v>
      </c>
      <c r="B15" s="11" t="str">
        <f>"210010109"</f>
        <v>210010109</v>
      </c>
      <c r="C15" s="12">
        <v>62.8</v>
      </c>
      <c r="D15" s="9">
        <v>75.86</v>
      </c>
      <c r="E15" s="10">
        <f t="shared" si="0"/>
        <v>70.636</v>
      </c>
    </row>
    <row r="16" spans="1:5" ht="14.25" customHeight="1">
      <c r="A16" s="11" t="s">
        <v>6</v>
      </c>
      <c r="B16" s="11" t="str">
        <f>"210010108"</f>
        <v>210010108</v>
      </c>
      <c r="C16" s="12">
        <v>62.7</v>
      </c>
      <c r="D16" s="9">
        <v>76.34</v>
      </c>
      <c r="E16" s="10">
        <f t="shared" si="0"/>
        <v>70.884</v>
      </c>
    </row>
    <row r="17" spans="1:5" ht="14.25" customHeight="1">
      <c r="A17" s="11" t="s">
        <v>6</v>
      </c>
      <c r="B17" s="11" t="str">
        <f>"210010129"</f>
        <v>210010129</v>
      </c>
      <c r="C17" s="12">
        <v>62.4</v>
      </c>
      <c r="D17" s="9">
        <v>74.3</v>
      </c>
      <c r="E17" s="10">
        <f t="shared" si="0"/>
        <v>69.53999999999999</v>
      </c>
    </row>
    <row r="18" spans="1:5" ht="14.25" customHeight="1">
      <c r="A18" s="11" t="s">
        <v>6</v>
      </c>
      <c r="B18" s="11" t="str">
        <f>"210010124"</f>
        <v>210010124</v>
      </c>
      <c r="C18" s="12">
        <v>61.2</v>
      </c>
      <c r="D18" s="9" t="s">
        <v>7</v>
      </c>
      <c r="E18" s="10"/>
    </row>
    <row r="19" spans="1:5" ht="14.25" customHeight="1">
      <c r="A19" s="11" t="s">
        <v>6</v>
      </c>
      <c r="B19" s="11" t="str">
        <f>"210010203"</f>
        <v>210010203</v>
      </c>
      <c r="C19" s="12">
        <v>61</v>
      </c>
      <c r="D19" s="9">
        <v>75.18</v>
      </c>
      <c r="E19" s="10">
        <f t="shared" si="0"/>
        <v>69.50800000000001</v>
      </c>
    </row>
    <row r="20" spans="1:5" ht="14.25" customHeight="1">
      <c r="A20" s="11" t="s">
        <v>6</v>
      </c>
      <c r="B20" s="11" t="str">
        <f>"210010111"</f>
        <v>210010111</v>
      </c>
      <c r="C20" s="12">
        <v>60.6</v>
      </c>
      <c r="D20" s="9">
        <v>75.02</v>
      </c>
      <c r="E20" s="10">
        <f t="shared" si="0"/>
        <v>69.252</v>
      </c>
    </row>
    <row r="21" spans="1:5" ht="14.25" customHeight="1">
      <c r="A21" s="11" t="s">
        <v>6</v>
      </c>
      <c r="B21" s="11" t="str">
        <f>"210010117"</f>
        <v>210010117</v>
      </c>
      <c r="C21" s="12">
        <v>60.400000000000006</v>
      </c>
      <c r="D21" s="9">
        <v>74.66</v>
      </c>
      <c r="E21" s="10">
        <f t="shared" si="0"/>
        <v>68.956</v>
      </c>
    </row>
    <row r="22" spans="1:5" ht="14.25" customHeight="1">
      <c r="A22" s="11" t="s">
        <v>6</v>
      </c>
      <c r="B22" s="11" t="str">
        <f>"210010125"</f>
        <v>210010125</v>
      </c>
      <c r="C22" s="12">
        <v>60.1</v>
      </c>
      <c r="D22" s="9">
        <v>74.72</v>
      </c>
      <c r="E22" s="10">
        <f t="shared" si="0"/>
        <v>68.872</v>
      </c>
    </row>
    <row r="23" spans="1:5" ht="14.25" customHeight="1">
      <c r="A23" s="11" t="s">
        <v>6</v>
      </c>
      <c r="B23" s="11" t="str">
        <f>"210010207"</f>
        <v>210010207</v>
      </c>
      <c r="C23" s="12">
        <v>59.7</v>
      </c>
      <c r="D23" s="9">
        <v>71.28</v>
      </c>
      <c r="E23" s="10">
        <f t="shared" si="0"/>
        <v>66.648</v>
      </c>
    </row>
    <row r="24" spans="1:5" ht="14.25" customHeight="1">
      <c r="A24" s="11" t="s">
        <v>6</v>
      </c>
      <c r="B24" s="11" t="str">
        <f>"210010123"</f>
        <v>210010123</v>
      </c>
      <c r="C24" s="12">
        <v>58.1</v>
      </c>
      <c r="D24" s="9">
        <v>67.36</v>
      </c>
      <c r="E24" s="10">
        <f t="shared" si="0"/>
        <v>63.656</v>
      </c>
    </row>
    <row r="25" spans="1:5" ht="14.25" customHeight="1">
      <c r="A25" s="11" t="s">
        <v>6</v>
      </c>
      <c r="B25" s="11" t="str">
        <f>"210010213"</f>
        <v>210010213</v>
      </c>
      <c r="C25" s="12">
        <v>55.099999999999994</v>
      </c>
      <c r="D25" s="9">
        <v>72.72</v>
      </c>
      <c r="E25" s="10">
        <f t="shared" si="0"/>
        <v>65.672</v>
      </c>
    </row>
    <row r="26" spans="1:5" ht="14.25" customHeight="1">
      <c r="A26" s="11" t="s">
        <v>6</v>
      </c>
      <c r="B26" s="11" t="str">
        <f>"210010130"</f>
        <v>210010130</v>
      </c>
      <c r="C26" s="12">
        <v>54.3</v>
      </c>
      <c r="D26" s="9">
        <v>73.52</v>
      </c>
      <c r="E26" s="10">
        <f t="shared" si="0"/>
        <v>65.832</v>
      </c>
    </row>
    <row r="27" spans="1:5" ht="14.25" customHeight="1">
      <c r="A27" s="11" t="s">
        <v>8</v>
      </c>
      <c r="B27" s="11" t="str">
        <f>"210020218"</f>
        <v>210020218</v>
      </c>
      <c r="C27" s="12">
        <v>72.2</v>
      </c>
      <c r="D27" s="9">
        <v>80.3</v>
      </c>
      <c r="E27" s="10">
        <f t="shared" si="0"/>
        <v>77.06</v>
      </c>
    </row>
    <row r="28" spans="1:5" ht="14.25" customHeight="1">
      <c r="A28" s="11" t="s">
        <v>8</v>
      </c>
      <c r="B28" s="11" t="str">
        <f>"210020222"</f>
        <v>210020222</v>
      </c>
      <c r="C28" s="12">
        <v>72.1</v>
      </c>
      <c r="D28" s="9" t="s">
        <v>7</v>
      </c>
      <c r="E28" s="10"/>
    </row>
    <row r="29" spans="1:5" ht="14.25" customHeight="1">
      <c r="A29" s="11" t="s">
        <v>8</v>
      </c>
      <c r="B29" s="11" t="str">
        <f>"210020224"</f>
        <v>210020224</v>
      </c>
      <c r="C29" s="12">
        <v>70.6</v>
      </c>
      <c r="D29" s="9">
        <v>76.62</v>
      </c>
      <c r="E29" s="10">
        <f t="shared" si="0"/>
        <v>74.212</v>
      </c>
    </row>
    <row r="30" spans="1:5" ht="14.25" customHeight="1">
      <c r="A30" s="11" t="s">
        <v>9</v>
      </c>
      <c r="B30" s="11" t="str">
        <f>"210030318"</f>
        <v>210030318</v>
      </c>
      <c r="C30" s="12">
        <v>75.5</v>
      </c>
      <c r="D30" s="9">
        <v>75.34</v>
      </c>
      <c r="E30" s="10">
        <f t="shared" si="0"/>
        <v>75.404</v>
      </c>
    </row>
    <row r="31" spans="1:5" ht="14.25" customHeight="1">
      <c r="A31" s="11" t="s">
        <v>9</v>
      </c>
      <c r="B31" s="11" t="str">
        <f>"210030327"</f>
        <v>210030327</v>
      </c>
      <c r="C31" s="12">
        <v>72.4</v>
      </c>
      <c r="D31" s="9">
        <v>75.05</v>
      </c>
      <c r="E31" s="10">
        <f t="shared" si="0"/>
        <v>73.99</v>
      </c>
    </row>
    <row r="32" spans="1:5" ht="14.25" customHeight="1">
      <c r="A32" s="11" t="s">
        <v>9</v>
      </c>
      <c r="B32" s="11" t="str">
        <f>"210030312"</f>
        <v>210030312</v>
      </c>
      <c r="C32" s="12">
        <v>70.1</v>
      </c>
      <c r="D32" s="9">
        <v>78.62</v>
      </c>
      <c r="E32" s="10">
        <f t="shared" si="0"/>
        <v>75.212</v>
      </c>
    </row>
    <row r="33" spans="1:5" ht="14.25" customHeight="1">
      <c r="A33" s="11" t="s">
        <v>9</v>
      </c>
      <c r="B33" s="11" t="str">
        <f>"210030315"</f>
        <v>210030315</v>
      </c>
      <c r="C33" s="12">
        <v>69.80000000000001</v>
      </c>
      <c r="D33" s="9">
        <v>75.88</v>
      </c>
      <c r="E33" s="10">
        <f t="shared" si="0"/>
        <v>73.44800000000001</v>
      </c>
    </row>
    <row r="34" spans="1:5" ht="14.25" customHeight="1">
      <c r="A34" s="11" t="s">
        <v>9</v>
      </c>
      <c r="B34" s="11" t="str">
        <f>"210030304"</f>
        <v>210030304</v>
      </c>
      <c r="C34" s="12">
        <v>69.1</v>
      </c>
      <c r="D34" s="9" t="s">
        <v>7</v>
      </c>
      <c r="E34" s="10"/>
    </row>
    <row r="35" spans="1:5" ht="14.25" customHeight="1">
      <c r="A35" s="11" t="s">
        <v>9</v>
      </c>
      <c r="B35" s="11" t="str">
        <f>"210030316"</f>
        <v>210030316</v>
      </c>
      <c r="C35" s="12">
        <v>68.30000000000001</v>
      </c>
      <c r="D35" s="9">
        <v>74.4</v>
      </c>
      <c r="E35" s="10">
        <f t="shared" si="0"/>
        <v>71.96000000000001</v>
      </c>
    </row>
    <row r="36" spans="1:5" ht="14.25" customHeight="1">
      <c r="A36" s="11" t="s">
        <v>10</v>
      </c>
      <c r="B36" s="11" t="str">
        <f>"210040420"</f>
        <v>210040420</v>
      </c>
      <c r="C36" s="12">
        <v>69.3</v>
      </c>
      <c r="D36" s="9">
        <v>71.68</v>
      </c>
      <c r="E36" s="10">
        <f aca="true" t="shared" si="1" ref="E36:E67">C36*0.4+D36*0.6</f>
        <v>70.72800000000001</v>
      </c>
    </row>
    <row r="37" spans="1:5" ht="14.25" customHeight="1">
      <c r="A37" s="11" t="s">
        <v>10</v>
      </c>
      <c r="B37" s="11" t="str">
        <f>"210040411"</f>
        <v>210040411</v>
      </c>
      <c r="C37" s="12">
        <v>68.4</v>
      </c>
      <c r="D37" s="9" t="s">
        <v>7</v>
      </c>
      <c r="E37" s="10"/>
    </row>
    <row r="38" spans="1:5" ht="14.25" customHeight="1">
      <c r="A38" s="11" t="s">
        <v>10</v>
      </c>
      <c r="B38" s="11" t="str">
        <f>"210040408"</f>
        <v>210040408</v>
      </c>
      <c r="C38" s="12">
        <v>66.2</v>
      </c>
      <c r="D38" s="9" t="s">
        <v>7</v>
      </c>
      <c r="E38" s="10"/>
    </row>
    <row r="39" spans="1:5" ht="14.25" customHeight="1">
      <c r="A39" s="11" t="s">
        <v>10</v>
      </c>
      <c r="B39" s="11" t="str">
        <f>"210040401"</f>
        <v>210040401</v>
      </c>
      <c r="C39" s="12">
        <v>66.1</v>
      </c>
      <c r="D39" s="9">
        <v>73.4</v>
      </c>
      <c r="E39" s="10">
        <f t="shared" si="1"/>
        <v>70.47999999999999</v>
      </c>
    </row>
    <row r="40" spans="1:5" ht="14.25" customHeight="1">
      <c r="A40" s="11" t="s">
        <v>10</v>
      </c>
      <c r="B40" s="11" t="str">
        <f>"210040419"</f>
        <v>210040419</v>
      </c>
      <c r="C40" s="12">
        <v>66</v>
      </c>
      <c r="D40" s="9">
        <v>67.9</v>
      </c>
      <c r="E40" s="10">
        <f t="shared" si="1"/>
        <v>67.14</v>
      </c>
    </row>
    <row r="41" spans="1:5" ht="14.25" customHeight="1">
      <c r="A41" s="11" t="s">
        <v>10</v>
      </c>
      <c r="B41" s="11" t="str">
        <f>"210040414"</f>
        <v>210040414</v>
      </c>
      <c r="C41" s="12">
        <v>64</v>
      </c>
      <c r="D41" s="9">
        <v>70.14</v>
      </c>
      <c r="E41" s="10">
        <f t="shared" si="1"/>
        <v>67.684</v>
      </c>
    </row>
    <row r="42" spans="1:5" ht="14.25" customHeight="1">
      <c r="A42" s="11" t="s">
        <v>10</v>
      </c>
      <c r="B42" s="11" t="str">
        <f>"210040421"</f>
        <v>210040421</v>
      </c>
      <c r="C42" s="12">
        <v>63.2</v>
      </c>
      <c r="D42" s="9">
        <v>73.12</v>
      </c>
      <c r="E42" s="10">
        <f t="shared" si="1"/>
        <v>69.152</v>
      </c>
    </row>
    <row r="43" spans="1:5" ht="14.25" customHeight="1">
      <c r="A43" s="11" t="s">
        <v>10</v>
      </c>
      <c r="B43" s="11" t="str">
        <f>"210040409"</f>
        <v>210040409</v>
      </c>
      <c r="C43" s="12">
        <v>62.099999999999994</v>
      </c>
      <c r="D43" s="9" t="s">
        <v>7</v>
      </c>
      <c r="E43" s="10"/>
    </row>
    <row r="44" spans="1:5" ht="14.25" customHeight="1">
      <c r="A44" s="11" t="s">
        <v>10</v>
      </c>
      <c r="B44" s="11" t="str">
        <f>"210040406"</f>
        <v>210040406</v>
      </c>
      <c r="C44" s="12">
        <v>61.8</v>
      </c>
      <c r="D44" s="9">
        <v>76.16</v>
      </c>
      <c r="E44" s="10">
        <f t="shared" si="1"/>
        <v>70.416</v>
      </c>
    </row>
    <row r="45" spans="1:5" ht="14.25" customHeight="1">
      <c r="A45" s="11" t="s">
        <v>10</v>
      </c>
      <c r="B45" s="11" t="str">
        <f>"210040407"</f>
        <v>210040407</v>
      </c>
      <c r="C45" s="12">
        <v>54.3</v>
      </c>
      <c r="D45" s="9" t="s">
        <v>7</v>
      </c>
      <c r="E45" s="10"/>
    </row>
    <row r="46" spans="1:5" ht="14.25" customHeight="1">
      <c r="A46" s="11" t="s">
        <v>10</v>
      </c>
      <c r="B46" s="11" t="str">
        <f>"210040404"</f>
        <v>210040404</v>
      </c>
      <c r="C46" s="12">
        <v>49.599999999999994</v>
      </c>
      <c r="D46" s="9">
        <v>60</v>
      </c>
      <c r="E46" s="10">
        <f t="shared" si="1"/>
        <v>55.84</v>
      </c>
    </row>
    <row r="47" spans="1:5" ht="14.25" customHeight="1">
      <c r="A47" s="11" t="s">
        <v>11</v>
      </c>
      <c r="B47" s="11" t="str">
        <f>"210050515"</f>
        <v>210050515</v>
      </c>
      <c r="C47" s="12">
        <v>72.2</v>
      </c>
      <c r="D47" s="9">
        <v>72.2</v>
      </c>
      <c r="E47" s="10">
        <f t="shared" si="1"/>
        <v>72.2</v>
      </c>
    </row>
    <row r="48" spans="1:5" ht="14.25" customHeight="1">
      <c r="A48" s="11" t="s">
        <v>11</v>
      </c>
      <c r="B48" s="11" t="str">
        <f>"210050507"</f>
        <v>210050507</v>
      </c>
      <c r="C48" s="12">
        <v>66.9</v>
      </c>
      <c r="D48" s="9">
        <v>70.08</v>
      </c>
      <c r="E48" s="10">
        <f t="shared" si="1"/>
        <v>68.80799999999999</v>
      </c>
    </row>
    <row r="49" spans="1:5" ht="14.25" customHeight="1">
      <c r="A49" s="11" t="s">
        <v>11</v>
      </c>
      <c r="B49" s="11" t="str">
        <f>"210050517"</f>
        <v>210050517</v>
      </c>
      <c r="C49" s="12">
        <v>65.19999999999999</v>
      </c>
      <c r="D49" s="9">
        <v>73.52</v>
      </c>
      <c r="E49" s="10">
        <f t="shared" si="1"/>
        <v>70.192</v>
      </c>
    </row>
    <row r="50" spans="1:5" ht="14.25" customHeight="1">
      <c r="A50" s="11" t="s">
        <v>11</v>
      </c>
      <c r="B50" s="11" t="str">
        <f>"210050504"</f>
        <v>210050504</v>
      </c>
      <c r="C50" s="12">
        <v>63.2</v>
      </c>
      <c r="D50" s="9">
        <v>73.62</v>
      </c>
      <c r="E50" s="10">
        <f t="shared" si="1"/>
        <v>69.452</v>
      </c>
    </row>
    <row r="51" spans="1:5" ht="14.25" customHeight="1">
      <c r="A51" s="11" t="s">
        <v>11</v>
      </c>
      <c r="B51" s="11" t="str">
        <f>"210050511"</f>
        <v>210050511</v>
      </c>
      <c r="C51" s="12">
        <v>62.3</v>
      </c>
      <c r="D51" s="9">
        <v>70.16</v>
      </c>
      <c r="E51" s="10">
        <f t="shared" si="1"/>
        <v>67.01599999999999</v>
      </c>
    </row>
    <row r="52" spans="1:5" ht="14.25" customHeight="1">
      <c r="A52" s="11" t="s">
        <v>11</v>
      </c>
      <c r="B52" s="11" t="str">
        <f>"210050430"</f>
        <v>210050430</v>
      </c>
      <c r="C52" s="12">
        <v>61.099999999999994</v>
      </c>
      <c r="D52" s="9" t="s">
        <v>7</v>
      </c>
      <c r="E52" s="10"/>
    </row>
    <row r="53" spans="1:5" ht="14.25" customHeight="1">
      <c r="A53" s="11" t="s">
        <v>11</v>
      </c>
      <c r="B53" s="11" t="str">
        <f>"210050505"</f>
        <v>210050505</v>
      </c>
      <c r="C53" s="12">
        <v>60.5</v>
      </c>
      <c r="D53" s="9">
        <v>75.94</v>
      </c>
      <c r="E53" s="10">
        <f t="shared" si="1"/>
        <v>69.76400000000001</v>
      </c>
    </row>
    <row r="54" spans="1:5" ht="14.25" customHeight="1">
      <c r="A54" s="11" t="s">
        <v>11</v>
      </c>
      <c r="B54" s="11" t="str">
        <f>"210050509"</f>
        <v>210050509</v>
      </c>
      <c r="C54" s="12">
        <v>60.3</v>
      </c>
      <c r="D54" s="9">
        <v>75.42</v>
      </c>
      <c r="E54" s="10">
        <f t="shared" si="1"/>
        <v>69.372</v>
      </c>
    </row>
    <row r="55" spans="1:5" ht="14.25" customHeight="1">
      <c r="A55" s="11" t="s">
        <v>12</v>
      </c>
      <c r="B55" s="11" t="str">
        <f>"210060526"</f>
        <v>210060526</v>
      </c>
      <c r="C55" s="12">
        <v>77.7</v>
      </c>
      <c r="D55" s="9">
        <v>75.24</v>
      </c>
      <c r="E55" s="10">
        <f t="shared" si="1"/>
        <v>76.224</v>
      </c>
    </row>
    <row r="56" spans="1:5" ht="14.25" customHeight="1">
      <c r="A56" s="11" t="s">
        <v>12</v>
      </c>
      <c r="B56" s="11" t="str">
        <f>"210060603"</f>
        <v>210060603</v>
      </c>
      <c r="C56" s="12">
        <v>68.1</v>
      </c>
      <c r="D56" s="9">
        <v>75.34</v>
      </c>
      <c r="E56" s="10">
        <f t="shared" si="1"/>
        <v>72.444</v>
      </c>
    </row>
    <row r="57" spans="1:5" ht="14.25" customHeight="1">
      <c r="A57" s="11" t="s">
        <v>12</v>
      </c>
      <c r="B57" s="11" t="str">
        <f>"210060601"</f>
        <v>210060601</v>
      </c>
      <c r="C57" s="12">
        <v>67.4</v>
      </c>
      <c r="D57" s="9">
        <v>80.52</v>
      </c>
      <c r="E57" s="10">
        <f t="shared" si="1"/>
        <v>75.272</v>
      </c>
    </row>
    <row r="58" spans="1:5" ht="14.25" customHeight="1">
      <c r="A58" s="11" t="s">
        <v>12</v>
      </c>
      <c r="B58" s="11" t="str">
        <f>"210060605"</f>
        <v>210060605</v>
      </c>
      <c r="C58" s="12">
        <v>67.30000000000001</v>
      </c>
      <c r="D58" s="9" t="s">
        <v>7</v>
      </c>
      <c r="E58" s="10"/>
    </row>
    <row r="59" spans="1:5" ht="14.25" customHeight="1">
      <c r="A59" s="11" t="s">
        <v>12</v>
      </c>
      <c r="B59" s="11" t="str">
        <f>"210060530"</f>
        <v>210060530</v>
      </c>
      <c r="C59" s="12">
        <v>65.9</v>
      </c>
      <c r="D59" s="9">
        <v>77.8</v>
      </c>
      <c r="E59" s="10">
        <f t="shared" si="1"/>
        <v>73.04</v>
      </c>
    </row>
    <row r="60" spans="1:5" ht="14.25" customHeight="1">
      <c r="A60" s="11" t="s">
        <v>12</v>
      </c>
      <c r="B60" s="11" t="str">
        <f>"210060617"</f>
        <v>210060617</v>
      </c>
      <c r="C60" s="12">
        <v>65.6</v>
      </c>
      <c r="D60" s="9">
        <v>79.14</v>
      </c>
      <c r="E60" s="10">
        <f t="shared" si="1"/>
        <v>73.724</v>
      </c>
    </row>
    <row r="61" spans="1:5" ht="14.25" customHeight="1">
      <c r="A61" s="11" t="s">
        <v>12</v>
      </c>
      <c r="B61" s="11" t="str">
        <f>"210060618"</f>
        <v>210060618</v>
      </c>
      <c r="C61" s="12">
        <v>65.1</v>
      </c>
      <c r="D61" s="9">
        <v>76.86</v>
      </c>
      <c r="E61" s="10">
        <f t="shared" si="1"/>
        <v>72.156</v>
      </c>
    </row>
    <row r="62" spans="1:5" ht="14.25" customHeight="1">
      <c r="A62" s="11" t="s">
        <v>12</v>
      </c>
      <c r="B62" s="11" t="str">
        <f>"210060612"</f>
        <v>210060612</v>
      </c>
      <c r="C62" s="12">
        <v>63.3</v>
      </c>
      <c r="D62" s="9">
        <v>78.24</v>
      </c>
      <c r="E62" s="10">
        <f t="shared" si="1"/>
        <v>72.264</v>
      </c>
    </row>
    <row r="63" spans="1:5" ht="14.25" customHeight="1">
      <c r="A63" s="11" t="s">
        <v>12</v>
      </c>
      <c r="B63" s="11" t="str">
        <f>"210060529"</f>
        <v>210060529</v>
      </c>
      <c r="C63" s="12">
        <v>63.1</v>
      </c>
      <c r="D63" s="9">
        <v>75</v>
      </c>
      <c r="E63" s="10">
        <f t="shared" si="1"/>
        <v>70.24000000000001</v>
      </c>
    </row>
    <row r="64" spans="1:5" ht="14.25" customHeight="1">
      <c r="A64" s="11" t="s">
        <v>12</v>
      </c>
      <c r="B64" s="11" t="str">
        <f>"210060619"</f>
        <v>210060619</v>
      </c>
      <c r="C64" s="12">
        <v>62.4</v>
      </c>
      <c r="D64" s="9">
        <v>74.84</v>
      </c>
      <c r="E64" s="10">
        <f t="shared" si="1"/>
        <v>69.864</v>
      </c>
    </row>
    <row r="65" spans="1:5" ht="14.25" customHeight="1">
      <c r="A65" s="11" t="s">
        <v>12</v>
      </c>
      <c r="B65" s="11" t="str">
        <f>"210060602"</f>
        <v>210060602</v>
      </c>
      <c r="C65" s="12">
        <v>62.2</v>
      </c>
      <c r="D65" s="9">
        <v>70.56</v>
      </c>
      <c r="E65" s="10">
        <f t="shared" si="1"/>
        <v>67.21600000000001</v>
      </c>
    </row>
    <row r="66" spans="1:5" ht="14.25" customHeight="1">
      <c r="A66" s="11" t="s">
        <v>12</v>
      </c>
      <c r="B66" s="11" t="str">
        <f>"210060614"</f>
        <v>210060614</v>
      </c>
      <c r="C66" s="12">
        <v>62.2</v>
      </c>
      <c r="D66" s="9">
        <v>71.92</v>
      </c>
      <c r="E66" s="10">
        <f t="shared" si="1"/>
        <v>68.03200000000001</v>
      </c>
    </row>
    <row r="67" spans="1:5" ht="14.25" customHeight="1">
      <c r="A67" s="11" t="s">
        <v>12</v>
      </c>
      <c r="B67" s="11" t="str">
        <f>"210060611"</f>
        <v>210060611</v>
      </c>
      <c r="C67" s="12">
        <v>62.1</v>
      </c>
      <c r="D67" s="9" t="s">
        <v>7</v>
      </c>
      <c r="E67" s="10"/>
    </row>
    <row r="68" spans="1:5" ht="14.25" customHeight="1">
      <c r="A68" s="11" t="s">
        <v>12</v>
      </c>
      <c r="B68" s="11" t="str">
        <f>"210060610"</f>
        <v>210060610</v>
      </c>
      <c r="C68" s="12">
        <v>61.7</v>
      </c>
      <c r="D68" s="9">
        <v>75.32</v>
      </c>
      <c r="E68" s="10">
        <f aca="true" t="shared" si="2" ref="E68:E99">C68*0.4+D68*0.6</f>
        <v>69.872</v>
      </c>
    </row>
    <row r="69" spans="1:5" ht="14.25" customHeight="1">
      <c r="A69" s="11" t="s">
        <v>12</v>
      </c>
      <c r="B69" s="11" t="str">
        <f>"210060522"</f>
        <v>210060522</v>
      </c>
      <c r="C69" s="12">
        <v>60.900000000000006</v>
      </c>
      <c r="D69" s="9">
        <v>72.26</v>
      </c>
      <c r="E69" s="10">
        <f t="shared" si="2"/>
        <v>67.71600000000001</v>
      </c>
    </row>
    <row r="70" spans="1:5" ht="14.25" customHeight="1">
      <c r="A70" s="11" t="s">
        <v>12</v>
      </c>
      <c r="B70" s="11" t="str">
        <f>"210060616"</f>
        <v>210060616</v>
      </c>
      <c r="C70" s="12">
        <v>60.5</v>
      </c>
      <c r="D70" s="9">
        <v>75.34</v>
      </c>
      <c r="E70" s="10">
        <f t="shared" si="2"/>
        <v>69.404</v>
      </c>
    </row>
    <row r="71" spans="1:5" ht="14.25" customHeight="1">
      <c r="A71" s="11" t="s">
        <v>12</v>
      </c>
      <c r="B71" s="11" t="str">
        <f>"210060606"</f>
        <v>210060606</v>
      </c>
      <c r="C71" s="12">
        <v>56.6</v>
      </c>
      <c r="D71" s="9">
        <v>73.3</v>
      </c>
      <c r="E71" s="10">
        <f t="shared" si="2"/>
        <v>66.62</v>
      </c>
    </row>
    <row r="72" spans="1:5" ht="14.25" customHeight="1">
      <c r="A72" s="11" t="s">
        <v>12</v>
      </c>
      <c r="B72" s="11" t="str">
        <f>"210060604"</f>
        <v>210060604</v>
      </c>
      <c r="C72" s="12">
        <v>54.4</v>
      </c>
      <c r="D72" s="9">
        <v>77.38</v>
      </c>
      <c r="E72" s="10">
        <f t="shared" si="2"/>
        <v>68.188</v>
      </c>
    </row>
    <row r="73" spans="1:5" ht="14.25" customHeight="1">
      <c r="A73" s="11" t="s">
        <v>12</v>
      </c>
      <c r="B73" s="11" t="str">
        <f>"210060608"</f>
        <v>210060608</v>
      </c>
      <c r="C73" s="12">
        <v>54.1</v>
      </c>
      <c r="D73" s="9">
        <v>76.94</v>
      </c>
      <c r="E73" s="10">
        <f t="shared" si="2"/>
        <v>67.804</v>
      </c>
    </row>
    <row r="74" spans="1:5" ht="14.25" customHeight="1">
      <c r="A74" s="11" t="s">
        <v>12</v>
      </c>
      <c r="B74" s="11" t="str">
        <f>"210060620"</f>
        <v>210060620</v>
      </c>
      <c r="C74" s="12">
        <v>27.5</v>
      </c>
      <c r="D74" s="9">
        <v>71.24</v>
      </c>
      <c r="E74" s="10">
        <f t="shared" si="2"/>
        <v>53.74399999999999</v>
      </c>
    </row>
    <row r="75" spans="1:5" ht="14.25" customHeight="1">
      <c r="A75" s="11" t="s">
        <v>13</v>
      </c>
      <c r="B75" s="11" t="str">
        <f>"210070710"</f>
        <v>210070710</v>
      </c>
      <c r="C75" s="12">
        <v>75.1</v>
      </c>
      <c r="D75" s="9">
        <v>71.3</v>
      </c>
      <c r="E75" s="10">
        <f t="shared" si="2"/>
        <v>72.82</v>
      </c>
    </row>
    <row r="76" spans="1:5" ht="14.25" customHeight="1">
      <c r="A76" s="11" t="s">
        <v>13</v>
      </c>
      <c r="B76" s="11" t="str">
        <f>"210070709"</f>
        <v>210070709</v>
      </c>
      <c r="C76" s="12">
        <v>73</v>
      </c>
      <c r="D76" s="9">
        <v>72.7</v>
      </c>
      <c r="E76" s="10">
        <f t="shared" si="2"/>
        <v>72.82</v>
      </c>
    </row>
    <row r="77" spans="1:5" ht="14.25" customHeight="1">
      <c r="A77" s="11" t="s">
        <v>13</v>
      </c>
      <c r="B77" s="11" t="str">
        <f>"210070626"</f>
        <v>210070626</v>
      </c>
      <c r="C77" s="12">
        <v>72.1</v>
      </c>
      <c r="D77" s="9">
        <v>73.1</v>
      </c>
      <c r="E77" s="10">
        <f t="shared" si="2"/>
        <v>72.69999999999999</v>
      </c>
    </row>
    <row r="78" spans="1:5" ht="14.25" customHeight="1">
      <c r="A78" s="11" t="s">
        <v>13</v>
      </c>
      <c r="B78" s="11" t="str">
        <f>"210070629"</f>
        <v>210070629</v>
      </c>
      <c r="C78" s="12">
        <v>70.9</v>
      </c>
      <c r="D78" s="9">
        <v>78.4</v>
      </c>
      <c r="E78" s="10">
        <f t="shared" si="2"/>
        <v>75.4</v>
      </c>
    </row>
    <row r="79" spans="1:5" ht="14.25" customHeight="1">
      <c r="A79" s="11" t="s">
        <v>13</v>
      </c>
      <c r="B79" s="11" t="str">
        <f>"210070705"</f>
        <v>210070705</v>
      </c>
      <c r="C79" s="12">
        <v>68.30000000000001</v>
      </c>
      <c r="D79" s="9">
        <v>76.5</v>
      </c>
      <c r="E79" s="10">
        <f t="shared" si="2"/>
        <v>73.22</v>
      </c>
    </row>
    <row r="80" spans="1:5" ht="14.25" customHeight="1">
      <c r="A80" s="11" t="s">
        <v>13</v>
      </c>
      <c r="B80" s="11" t="str">
        <f>"210070625"</f>
        <v>210070625</v>
      </c>
      <c r="C80" s="12">
        <v>67.4</v>
      </c>
      <c r="D80" s="9" t="s">
        <v>7</v>
      </c>
      <c r="E80" s="10"/>
    </row>
    <row r="81" spans="1:5" ht="14.25" customHeight="1">
      <c r="A81" s="11" t="s">
        <v>13</v>
      </c>
      <c r="B81" s="11" t="str">
        <f>"210070623"</f>
        <v>210070623</v>
      </c>
      <c r="C81" s="12">
        <v>63</v>
      </c>
      <c r="D81" s="9">
        <v>72.6</v>
      </c>
      <c r="E81" s="10">
        <f t="shared" si="2"/>
        <v>68.75999999999999</v>
      </c>
    </row>
    <row r="82" spans="1:5" ht="14.25" customHeight="1">
      <c r="A82" s="11" t="s">
        <v>13</v>
      </c>
      <c r="B82" s="11" t="str">
        <f>"210070703"</f>
        <v>210070703</v>
      </c>
      <c r="C82" s="12">
        <v>62.6</v>
      </c>
      <c r="D82" s="9">
        <v>73.6</v>
      </c>
      <c r="E82" s="10">
        <f t="shared" si="2"/>
        <v>69.2</v>
      </c>
    </row>
    <row r="83" spans="1:5" ht="14.25" customHeight="1">
      <c r="A83" s="7" t="s">
        <v>14</v>
      </c>
      <c r="B83" s="7" t="str">
        <f>"210080826"</f>
        <v>210080826</v>
      </c>
      <c r="C83" s="12">
        <v>79.3</v>
      </c>
      <c r="D83" s="9">
        <v>78.28</v>
      </c>
      <c r="E83" s="10">
        <f t="shared" si="2"/>
        <v>78.68799999999999</v>
      </c>
    </row>
    <row r="84" spans="1:5" ht="14.25" customHeight="1">
      <c r="A84" s="7" t="s">
        <v>14</v>
      </c>
      <c r="B84" s="7" t="str">
        <f>"210080804"</f>
        <v>210080804</v>
      </c>
      <c r="C84" s="12">
        <v>73.80000000000001</v>
      </c>
      <c r="D84" s="9">
        <v>76.58</v>
      </c>
      <c r="E84" s="10">
        <f t="shared" si="2"/>
        <v>75.468</v>
      </c>
    </row>
    <row r="85" spans="1:5" ht="14.25" customHeight="1">
      <c r="A85" s="7" t="s">
        <v>14</v>
      </c>
      <c r="B85" s="7" t="str">
        <f>"210080817"</f>
        <v>210080817</v>
      </c>
      <c r="C85" s="12">
        <v>73.69999999999999</v>
      </c>
      <c r="D85" s="9">
        <v>80.14</v>
      </c>
      <c r="E85" s="10">
        <f t="shared" si="2"/>
        <v>77.564</v>
      </c>
    </row>
    <row r="86" spans="1:5" ht="14.25" customHeight="1">
      <c r="A86" s="7" t="s">
        <v>14</v>
      </c>
      <c r="B86" s="7" t="str">
        <f>"210080730"</f>
        <v>210080730</v>
      </c>
      <c r="C86" s="12">
        <v>70.9</v>
      </c>
      <c r="D86" s="9">
        <v>72.42</v>
      </c>
      <c r="E86" s="10">
        <f t="shared" si="2"/>
        <v>71.812</v>
      </c>
    </row>
    <row r="87" spans="1:5" ht="14.25" customHeight="1">
      <c r="A87" s="7" t="s">
        <v>14</v>
      </c>
      <c r="B87" s="7" t="str">
        <f>"210080721"</f>
        <v>210080721</v>
      </c>
      <c r="C87" s="13">
        <v>70.3</v>
      </c>
      <c r="D87" s="9">
        <v>78.34</v>
      </c>
      <c r="E87" s="10">
        <f t="shared" si="2"/>
        <v>75.124</v>
      </c>
    </row>
    <row r="88" spans="1:5" ht="14.25" customHeight="1">
      <c r="A88" s="7" t="s">
        <v>14</v>
      </c>
      <c r="B88" s="7" t="str">
        <f>"210080717"</f>
        <v>210080717</v>
      </c>
      <c r="C88" s="12">
        <v>70.1</v>
      </c>
      <c r="D88" s="9">
        <v>77.44</v>
      </c>
      <c r="E88" s="10">
        <f t="shared" si="2"/>
        <v>74.50399999999999</v>
      </c>
    </row>
    <row r="89" spans="1:5" ht="14.25" customHeight="1">
      <c r="A89" s="7" t="s">
        <v>14</v>
      </c>
      <c r="B89" s="7" t="str">
        <f>"210080805"</f>
        <v>210080805</v>
      </c>
      <c r="C89" s="12">
        <v>67.80000000000001</v>
      </c>
      <c r="D89" s="9">
        <v>77.36</v>
      </c>
      <c r="E89" s="10">
        <f t="shared" si="2"/>
        <v>73.536</v>
      </c>
    </row>
    <row r="90" spans="1:5" ht="14.25" customHeight="1">
      <c r="A90" s="7" t="s">
        <v>14</v>
      </c>
      <c r="B90" s="7" t="str">
        <f>"210080807"</f>
        <v>210080807</v>
      </c>
      <c r="C90" s="12">
        <v>67.30000000000001</v>
      </c>
      <c r="D90" s="9">
        <v>78.06</v>
      </c>
      <c r="E90" s="10">
        <f t="shared" si="2"/>
        <v>73.756</v>
      </c>
    </row>
    <row r="91" spans="1:5" ht="14.25" customHeight="1">
      <c r="A91" s="7" t="s">
        <v>14</v>
      </c>
      <c r="B91" s="7" t="str">
        <f>"210080823"</f>
        <v>210080823</v>
      </c>
      <c r="C91" s="12">
        <v>65.3</v>
      </c>
      <c r="D91" s="9" t="s">
        <v>7</v>
      </c>
      <c r="E91" s="10"/>
    </row>
    <row r="92" spans="1:5" ht="14.25" customHeight="1">
      <c r="A92" s="7" t="s">
        <v>14</v>
      </c>
      <c r="B92" s="7" t="str">
        <f>"210080824"</f>
        <v>210080824</v>
      </c>
      <c r="C92" s="12">
        <v>65.2</v>
      </c>
      <c r="D92" s="9">
        <v>76.08</v>
      </c>
      <c r="E92" s="10">
        <f t="shared" si="2"/>
        <v>71.728</v>
      </c>
    </row>
    <row r="93" spans="1:5" ht="14.25" customHeight="1">
      <c r="A93" s="7" t="s">
        <v>14</v>
      </c>
      <c r="B93" s="7" t="str">
        <f>"210080820"</f>
        <v>210080820</v>
      </c>
      <c r="C93" s="12">
        <v>64.5</v>
      </c>
      <c r="D93" s="9">
        <v>72.72</v>
      </c>
      <c r="E93" s="10">
        <f t="shared" si="2"/>
        <v>69.432</v>
      </c>
    </row>
    <row r="94" spans="1:5" ht="14.25" customHeight="1">
      <c r="A94" s="7" t="s">
        <v>14</v>
      </c>
      <c r="B94" s="7" t="str">
        <f>"210080827"</f>
        <v>210080827</v>
      </c>
      <c r="C94" s="12">
        <v>63.8</v>
      </c>
      <c r="D94" s="9">
        <v>75.34</v>
      </c>
      <c r="E94" s="10">
        <f t="shared" si="2"/>
        <v>70.724</v>
      </c>
    </row>
    <row r="95" spans="1:5" ht="14.25" customHeight="1">
      <c r="A95" s="7" t="s">
        <v>14</v>
      </c>
      <c r="B95" s="7" t="str">
        <f>"210080812"</f>
        <v>210080812</v>
      </c>
      <c r="C95" s="12">
        <v>63.7</v>
      </c>
      <c r="D95" s="9">
        <v>75.02</v>
      </c>
      <c r="E95" s="10">
        <f t="shared" si="2"/>
        <v>70.49199999999999</v>
      </c>
    </row>
    <row r="96" spans="1:5" ht="14.25" customHeight="1">
      <c r="A96" s="7" t="s">
        <v>14</v>
      </c>
      <c r="B96" s="7" t="str">
        <f>"210080727"</f>
        <v>210080727</v>
      </c>
      <c r="C96" s="12">
        <v>59.2</v>
      </c>
      <c r="D96" s="9">
        <v>75.1</v>
      </c>
      <c r="E96" s="10">
        <f t="shared" si="2"/>
        <v>68.74</v>
      </c>
    </row>
    <row r="97" spans="1:5" ht="14.25" customHeight="1">
      <c r="A97" s="7" t="s">
        <v>14</v>
      </c>
      <c r="B97" s="7" t="str">
        <f>"210080722"</f>
        <v>210080722</v>
      </c>
      <c r="C97" s="12">
        <v>58.9</v>
      </c>
      <c r="D97" s="9">
        <v>72.35</v>
      </c>
      <c r="E97" s="10">
        <f t="shared" si="2"/>
        <v>66.97</v>
      </c>
    </row>
    <row r="98" spans="1:5" ht="14.25" customHeight="1">
      <c r="A98" s="7" t="s">
        <v>14</v>
      </c>
      <c r="B98" s="7" t="str">
        <f>"210080818"</f>
        <v>210080818</v>
      </c>
      <c r="C98" s="12">
        <v>58.8</v>
      </c>
      <c r="D98" s="9" t="s">
        <v>7</v>
      </c>
      <c r="E98" s="10"/>
    </row>
    <row r="99" spans="1:5" ht="14.25" customHeight="1">
      <c r="A99" s="7" t="s">
        <v>14</v>
      </c>
      <c r="B99" s="7" t="str">
        <f>"210080822"</f>
        <v>210080822</v>
      </c>
      <c r="C99" s="12">
        <v>58.3</v>
      </c>
      <c r="D99" s="9">
        <v>72.28</v>
      </c>
      <c r="E99" s="10">
        <f t="shared" si="2"/>
        <v>66.688</v>
      </c>
    </row>
    <row r="100" spans="1:5" ht="14.25" customHeight="1">
      <c r="A100" s="7" t="s">
        <v>14</v>
      </c>
      <c r="B100" s="7" t="str">
        <f>"210080720"</f>
        <v>210080720</v>
      </c>
      <c r="C100" s="12">
        <v>57.7</v>
      </c>
      <c r="D100" s="9">
        <v>71.12</v>
      </c>
      <c r="E100" s="10">
        <f aca="true" t="shared" si="3" ref="E100:E131">C100*0.4+D100*0.6</f>
        <v>65.75200000000001</v>
      </c>
    </row>
    <row r="101" spans="1:5" ht="14.25" customHeight="1">
      <c r="A101" s="7" t="s">
        <v>14</v>
      </c>
      <c r="B101" s="7" t="str">
        <f>"210080828"</f>
        <v>210080828</v>
      </c>
      <c r="C101" s="13">
        <v>56.9</v>
      </c>
      <c r="D101" s="9">
        <v>75.76</v>
      </c>
      <c r="E101" s="10">
        <f t="shared" si="3"/>
        <v>68.21600000000001</v>
      </c>
    </row>
    <row r="102" spans="1:5" ht="14.25" customHeight="1">
      <c r="A102" s="7" t="s">
        <v>14</v>
      </c>
      <c r="B102" s="7" t="str">
        <f>"210080723"</f>
        <v>210080723</v>
      </c>
      <c r="C102" s="12">
        <v>56.7</v>
      </c>
      <c r="D102" s="9">
        <v>75.6</v>
      </c>
      <c r="E102" s="10">
        <f t="shared" si="3"/>
        <v>68.03999999999999</v>
      </c>
    </row>
    <row r="103" spans="1:5" ht="14.25" customHeight="1">
      <c r="A103" s="7" t="s">
        <v>14</v>
      </c>
      <c r="B103" s="7" t="str">
        <f>"210080808"</f>
        <v>210080808</v>
      </c>
      <c r="C103" s="12">
        <v>56.099999999999994</v>
      </c>
      <c r="D103" s="9">
        <v>72.8</v>
      </c>
      <c r="E103" s="10">
        <f t="shared" si="3"/>
        <v>66.12</v>
      </c>
    </row>
    <row r="104" spans="1:5" ht="14.25" customHeight="1">
      <c r="A104" s="7" t="s">
        <v>14</v>
      </c>
      <c r="B104" s="7" t="str">
        <f>"210080715"</f>
        <v>210080715</v>
      </c>
      <c r="C104" s="12">
        <v>54.5</v>
      </c>
      <c r="D104" s="9">
        <v>74.12</v>
      </c>
      <c r="E104" s="10">
        <f t="shared" si="3"/>
        <v>66.272</v>
      </c>
    </row>
    <row r="105" spans="1:5" ht="14.25" customHeight="1">
      <c r="A105" s="7" t="s">
        <v>14</v>
      </c>
      <c r="B105" s="7" t="str">
        <f>"210080728"</f>
        <v>210080728</v>
      </c>
      <c r="C105" s="12">
        <v>50.9</v>
      </c>
      <c r="D105" s="9">
        <v>63.56</v>
      </c>
      <c r="E105" s="10">
        <f t="shared" si="3"/>
        <v>58.496</v>
      </c>
    </row>
    <row r="106" spans="1:5" ht="14.25" customHeight="1">
      <c r="A106" s="7" t="s">
        <v>14</v>
      </c>
      <c r="B106" s="7" t="str">
        <f>"210080802"</f>
        <v>210080802</v>
      </c>
      <c r="C106" s="12">
        <v>28.7</v>
      </c>
      <c r="D106" s="9">
        <v>74.5</v>
      </c>
      <c r="E106" s="10">
        <f t="shared" si="3"/>
        <v>56.17999999999999</v>
      </c>
    </row>
    <row r="107" spans="1:5" ht="14.25" customHeight="1">
      <c r="A107" s="11" t="s">
        <v>15</v>
      </c>
      <c r="B107" s="11" t="str">
        <f>"210090923"</f>
        <v>210090923</v>
      </c>
      <c r="C107" s="12">
        <v>77.30000000000001</v>
      </c>
      <c r="D107" s="9">
        <v>77.06</v>
      </c>
      <c r="E107" s="10">
        <f t="shared" si="3"/>
        <v>77.156</v>
      </c>
    </row>
    <row r="108" spans="1:5" ht="14.25" customHeight="1">
      <c r="A108" s="11" t="s">
        <v>15</v>
      </c>
      <c r="B108" s="11" t="str">
        <f>"210090903"</f>
        <v>210090903</v>
      </c>
      <c r="C108" s="12">
        <v>72.19999999999999</v>
      </c>
      <c r="D108" s="9">
        <v>74.1</v>
      </c>
      <c r="E108" s="10">
        <f t="shared" si="3"/>
        <v>73.33999999999999</v>
      </c>
    </row>
    <row r="109" spans="1:5" ht="14.25" customHeight="1">
      <c r="A109" s="11" t="s">
        <v>15</v>
      </c>
      <c r="B109" s="11" t="str">
        <f>"210090926"</f>
        <v>210090926</v>
      </c>
      <c r="C109" s="12">
        <v>71</v>
      </c>
      <c r="D109" s="9">
        <v>73.16</v>
      </c>
      <c r="E109" s="10">
        <f t="shared" si="3"/>
        <v>72.29599999999999</v>
      </c>
    </row>
    <row r="110" spans="1:5" ht="14.25" customHeight="1">
      <c r="A110" s="11" t="s">
        <v>15</v>
      </c>
      <c r="B110" s="11" t="str">
        <f>"210090908"</f>
        <v>210090908</v>
      </c>
      <c r="C110" s="12">
        <v>70.9</v>
      </c>
      <c r="D110" s="9">
        <v>75.74</v>
      </c>
      <c r="E110" s="10">
        <f t="shared" si="3"/>
        <v>73.804</v>
      </c>
    </row>
    <row r="111" spans="1:5" ht="14.25" customHeight="1">
      <c r="A111" s="11" t="s">
        <v>15</v>
      </c>
      <c r="B111" s="11" t="str">
        <f>"210090917"</f>
        <v>210090917</v>
      </c>
      <c r="C111" s="12">
        <v>70.6</v>
      </c>
      <c r="D111" s="9">
        <v>76.84</v>
      </c>
      <c r="E111" s="10">
        <f t="shared" si="3"/>
        <v>74.344</v>
      </c>
    </row>
    <row r="112" spans="1:5" ht="14.25" customHeight="1">
      <c r="A112" s="11" t="s">
        <v>15</v>
      </c>
      <c r="B112" s="11" t="str">
        <f>"210090906"</f>
        <v>210090906</v>
      </c>
      <c r="C112" s="12">
        <v>67.30000000000001</v>
      </c>
      <c r="D112" s="9">
        <v>76.38</v>
      </c>
      <c r="E112" s="10">
        <f t="shared" si="3"/>
        <v>72.748</v>
      </c>
    </row>
    <row r="113" spans="1:5" ht="14.25" customHeight="1">
      <c r="A113" s="11" t="s">
        <v>15</v>
      </c>
      <c r="B113" s="11" t="str">
        <f>"210090907"</f>
        <v>210090907</v>
      </c>
      <c r="C113" s="12">
        <v>66.8</v>
      </c>
      <c r="D113" s="9">
        <v>74.36</v>
      </c>
      <c r="E113" s="10">
        <f t="shared" si="3"/>
        <v>71.336</v>
      </c>
    </row>
    <row r="114" spans="1:5" ht="14.25" customHeight="1">
      <c r="A114" s="11" t="s">
        <v>15</v>
      </c>
      <c r="B114" s="11" t="str">
        <f>"210090922"</f>
        <v>210090922</v>
      </c>
      <c r="C114" s="12">
        <v>66.30000000000001</v>
      </c>
      <c r="D114" s="9">
        <v>71.08</v>
      </c>
      <c r="E114" s="10">
        <f t="shared" si="3"/>
        <v>69.168</v>
      </c>
    </row>
    <row r="115" spans="1:5" ht="14.25" customHeight="1">
      <c r="A115" s="11" t="s">
        <v>15</v>
      </c>
      <c r="B115" s="11" t="str">
        <f>"210090901"</f>
        <v>210090901</v>
      </c>
      <c r="C115" s="12">
        <v>66.3</v>
      </c>
      <c r="D115" s="9">
        <v>74.14</v>
      </c>
      <c r="E115" s="10">
        <f t="shared" si="3"/>
        <v>71.004</v>
      </c>
    </row>
    <row r="116" spans="1:5" ht="14.25" customHeight="1">
      <c r="A116" s="11" t="s">
        <v>15</v>
      </c>
      <c r="B116" s="11" t="str">
        <f>"210090915"</f>
        <v>210090915</v>
      </c>
      <c r="C116" s="12">
        <v>66.1</v>
      </c>
      <c r="D116" s="9">
        <v>75.08</v>
      </c>
      <c r="E116" s="10">
        <f t="shared" si="3"/>
        <v>71.488</v>
      </c>
    </row>
    <row r="117" spans="1:5" ht="14.25" customHeight="1">
      <c r="A117" s="11" t="s">
        <v>15</v>
      </c>
      <c r="B117" s="11" t="str">
        <f>"210090829"</f>
        <v>210090829</v>
      </c>
      <c r="C117" s="12">
        <v>62.8</v>
      </c>
      <c r="D117" s="9">
        <v>76.88</v>
      </c>
      <c r="E117" s="10">
        <f t="shared" si="3"/>
        <v>71.24799999999999</v>
      </c>
    </row>
    <row r="118" spans="1:5" ht="14.25" customHeight="1">
      <c r="A118" s="11" t="s">
        <v>15</v>
      </c>
      <c r="B118" s="11" t="str">
        <f>"210090911"</f>
        <v>210090911</v>
      </c>
      <c r="C118" s="12">
        <v>62.7</v>
      </c>
      <c r="D118" s="9">
        <v>72.2</v>
      </c>
      <c r="E118" s="10">
        <f t="shared" si="3"/>
        <v>68.4</v>
      </c>
    </row>
    <row r="119" spans="1:5" ht="14.25" customHeight="1">
      <c r="A119" s="11" t="s">
        <v>15</v>
      </c>
      <c r="B119" s="11" t="str">
        <f>"210090918"</f>
        <v>210090918</v>
      </c>
      <c r="C119" s="12">
        <v>62.6</v>
      </c>
      <c r="D119" s="9">
        <v>73.22</v>
      </c>
      <c r="E119" s="10">
        <f t="shared" si="3"/>
        <v>68.972</v>
      </c>
    </row>
    <row r="120" spans="1:5" ht="14.25" customHeight="1">
      <c r="A120" s="11" t="s">
        <v>15</v>
      </c>
      <c r="B120" s="11" t="str">
        <f>"210090904"</f>
        <v>210090904</v>
      </c>
      <c r="C120" s="12">
        <v>61.900000000000006</v>
      </c>
      <c r="D120" s="9">
        <v>74.94</v>
      </c>
      <c r="E120" s="10">
        <f t="shared" si="3"/>
        <v>69.724</v>
      </c>
    </row>
    <row r="121" spans="1:5" ht="14.25" customHeight="1">
      <c r="A121" s="11" t="s">
        <v>15</v>
      </c>
      <c r="B121" s="11" t="str">
        <f>"210090913"</f>
        <v>210090913</v>
      </c>
      <c r="C121" s="12">
        <v>61.9</v>
      </c>
      <c r="D121" s="9">
        <v>74.32</v>
      </c>
      <c r="E121" s="10">
        <f t="shared" si="3"/>
        <v>69.35199999999999</v>
      </c>
    </row>
    <row r="122" spans="1:5" ht="14.25" customHeight="1">
      <c r="A122" s="11" t="s">
        <v>16</v>
      </c>
      <c r="B122" s="11" t="str">
        <f>"210101009"</f>
        <v>210101009</v>
      </c>
      <c r="C122" s="12">
        <v>77.2</v>
      </c>
      <c r="D122" s="9">
        <v>77.54</v>
      </c>
      <c r="E122" s="10">
        <f t="shared" si="3"/>
        <v>77.404</v>
      </c>
    </row>
    <row r="123" spans="1:5" ht="14.25" customHeight="1">
      <c r="A123" s="11" t="s">
        <v>16</v>
      </c>
      <c r="B123" s="11" t="str">
        <f>"210101010"</f>
        <v>210101010</v>
      </c>
      <c r="C123" s="12">
        <v>68</v>
      </c>
      <c r="D123" s="9" t="s">
        <v>7</v>
      </c>
      <c r="E123" s="10"/>
    </row>
    <row r="124" spans="1:5" ht="14.25" customHeight="1">
      <c r="A124" s="11" t="s">
        <v>16</v>
      </c>
      <c r="B124" s="11" t="str">
        <f>"210101019"</f>
        <v>210101019</v>
      </c>
      <c r="C124" s="12">
        <v>67.6</v>
      </c>
      <c r="D124" s="9">
        <v>74.68</v>
      </c>
      <c r="E124" s="10">
        <f t="shared" si="3"/>
        <v>71.848</v>
      </c>
    </row>
    <row r="125" spans="1:5" ht="14.25" customHeight="1">
      <c r="A125" s="11" t="s">
        <v>16</v>
      </c>
      <c r="B125" s="11" t="str">
        <f>"210101011"</f>
        <v>210101011</v>
      </c>
      <c r="C125" s="12">
        <v>63.1</v>
      </c>
      <c r="D125" s="9">
        <v>73.6</v>
      </c>
      <c r="E125" s="10">
        <f t="shared" si="3"/>
        <v>69.4</v>
      </c>
    </row>
    <row r="126" spans="1:5" ht="14.25" customHeight="1">
      <c r="A126" s="11" t="s">
        <v>16</v>
      </c>
      <c r="B126" s="11" t="str">
        <f>"210101002"</f>
        <v>210101002</v>
      </c>
      <c r="C126" s="12">
        <v>62.8</v>
      </c>
      <c r="D126" s="9">
        <v>73.78</v>
      </c>
      <c r="E126" s="10">
        <f t="shared" si="3"/>
        <v>69.388</v>
      </c>
    </row>
    <row r="127" spans="1:5" ht="14.25" customHeight="1">
      <c r="A127" s="11" t="s">
        <v>16</v>
      </c>
      <c r="B127" s="11" t="str">
        <f>"210101017"</f>
        <v>210101017</v>
      </c>
      <c r="C127" s="12">
        <v>60.900000000000006</v>
      </c>
      <c r="D127" s="9">
        <v>73.92</v>
      </c>
      <c r="E127" s="10">
        <f t="shared" si="3"/>
        <v>68.712</v>
      </c>
    </row>
    <row r="128" spans="1:5" ht="14.25" customHeight="1">
      <c r="A128" s="11" t="s">
        <v>16</v>
      </c>
      <c r="B128" s="11" t="str">
        <f>"210101003"</f>
        <v>210101003</v>
      </c>
      <c r="C128" s="12">
        <v>60.8</v>
      </c>
      <c r="D128" s="9">
        <v>74.72</v>
      </c>
      <c r="E128" s="10">
        <f t="shared" si="3"/>
        <v>69.152</v>
      </c>
    </row>
    <row r="129" spans="1:5" ht="14.25" customHeight="1">
      <c r="A129" s="11" t="s">
        <v>16</v>
      </c>
      <c r="B129" s="11" t="str">
        <f>"210101012"</f>
        <v>210101012</v>
      </c>
      <c r="C129" s="12">
        <v>60.5</v>
      </c>
      <c r="D129" s="9">
        <v>74.56</v>
      </c>
      <c r="E129" s="10">
        <f t="shared" si="3"/>
        <v>68.936</v>
      </c>
    </row>
    <row r="130" spans="1:5" ht="14.25" customHeight="1">
      <c r="A130" s="11" t="s">
        <v>16</v>
      </c>
      <c r="B130" s="11" t="str">
        <f>"210101020"</f>
        <v>210101020</v>
      </c>
      <c r="C130" s="12">
        <v>59.8</v>
      </c>
      <c r="D130" s="9">
        <v>69.98</v>
      </c>
      <c r="E130" s="10">
        <f t="shared" si="3"/>
        <v>65.908</v>
      </c>
    </row>
    <row r="131" spans="1:5" ht="14.25" customHeight="1">
      <c r="A131" s="11" t="s">
        <v>16</v>
      </c>
      <c r="B131" s="11" t="str">
        <f>"210101015"</f>
        <v>210101015</v>
      </c>
      <c r="C131" s="12">
        <v>59.7</v>
      </c>
      <c r="D131" s="9">
        <v>75.18</v>
      </c>
      <c r="E131" s="10">
        <f t="shared" si="3"/>
        <v>68.988</v>
      </c>
    </row>
    <row r="132" spans="1:5" ht="14.25" customHeight="1">
      <c r="A132" s="11" t="s">
        <v>16</v>
      </c>
      <c r="B132" s="11" t="str">
        <f>"210101006"</f>
        <v>210101006</v>
      </c>
      <c r="C132" s="12">
        <v>58.3</v>
      </c>
      <c r="D132" s="9">
        <v>74.74</v>
      </c>
      <c r="E132" s="10">
        <f aca="true" t="shared" si="4" ref="E132:E163">C132*0.4+D132*0.6</f>
        <v>68.16399999999999</v>
      </c>
    </row>
    <row r="133" spans="1:5" ht="14.25" customHeight="1">
      <c r="A133" s="11" t="s">
        <v>16</v>
      </c>
      <c r="B133" s="11" t="str">
        <f>"210101014"</f>
        <v>210101014</v>
      </c>
      <c r="C133" s="12">
        <v>54.7</v>
      </c>
      <c r="D133" s="9">
        <v>71.1</v>
      </c>
      <c r="E133" s="10">
        <f t="shared" si="4"/>
        <v>64.53999999999999</v>
      </c>
    </row>
    <row r="134" spans="1:5" ht="14.25" customHeight="1">
      <c r="A134" s="11" t="s">
        <v>17</v>
      </c>
      <c r="B134" s="11" t="str">
        <f>"210111026"</f>
        <v>210111026</v>
      </c>
      <c r="C134" s="12">
        <v>77.7</v>
      </c>
      <c r="D134" s="9">
        <v>77.08</v>
      </c>
      <c r="E134" s="10">
        <f t="shared" si="4"/>
        <v>77.328</v>
      </c>
    </row>
    <row r="135" spans="1:5" ht="14.25" customHeight="1">
      <c r="A135" s="11" t="s">
        <v>17</v>
      </c>
      <c r="B135" s="11" t="str">
        <f>"210111217"</f>
        <v>210111217</v>
      </c>
      <c r="C135" s="12">
        <v>76.7</v>
      </c>
      <c r="D135" s="9">
        <v>76.24</v>
      </c>
      <c r="E135" s="10">
        <f t="shared" si="4"/>
        <v>76.42399999999999</v>
      </c>
    </row>
    <row r="136" spans="1:5" ht="14.25" customHeight="1">
      <c r="A136" s="11" t="s">
        <v>17</v>
      </c>
      <c r="B136" s="11" t="str">
        <f>"210111219"</f>
        <v>210111219</v>
      </c>
      <c r="C136" s="12">
        <v>72.7</v>
      </c>
      <c r="D136" s="9">
        <v>76.06</v>
      </c>
      <c r="E136" s="10">
        <f t="shared" si="4"/>
        <v>74.71600000000001</v>
      </c>
    </row>
    <row r="137" spans="1:5" ht="14.25" customHeight="1">
      <c r="A137" s="11" t="s">
        <v>17</v>
      </c>
      <c r="B137" s="11" t="str">
        <f>"210111112"</f>
        <v>210111112</v>
      </c>
      <c r="C137" s="12">
        <v>71.9</v>
      </c>
      <c r="D137" s="9">
        <v>77.54</v>
      </c>
      <c r="E137" s="10">
        <f t="shared" si="4"/>
        <v>75.284</v>
      </c>
    </row>
    <row r="138" spans="1:5" ht="14.25" customHeight="1">
      <c r="A138" s="11" t="s">
        <v>17</v>
      </c>
      <c r="B138" s="11" t="str">
        <f>"210111228"</f>
        <v>210111228</v>
      </c>
      <c r="C138" s="12">
        <v>71.9</v>
      </c>
      <c r="D138" s="9">
        <v>71.68</v>
      </c>
      <c r="E138" s="10">
        <f t="shared" si="4"/>
        <v>71.768</v>
      </c>
    </row>
    <row r="139" spans="1:5" ht="14.25" customHeight="1">
      <c r="A139" s="11" t="s">
        <v>17</v>
      </c>
      <c r="B139" s="11" t="str">
        <f>"210111215"</f>
        <v>210111215</v>
      </c>
      <c r="C139" s="12">
        <v>70.5</v>
      </c>
      <c r="D139" s="9">
        <v>75.44</v>
      </c>
      <c r="E139" s="10">
        <f t="shared" si="4"/>
        <v>73.464</v>
      </c>
    </row>
    <row r="140" spans="1:5" ht="14.25" customHeight="1">
      <c r="A140" s="11" t="s">
        <v>17</v>
      </c>
      <c r="B140" s="11" t="str">
        <f>"210111103"</f>
        <v>210111103</v>
      </c>
      <c r="C140" s="12">
        <v>69.6</v>
      </c>
      <c r="D140" s="9">
        <v>76.7</v>
      </c>
      <c r="E140" s="10">
        <f t="shared" si="4"/>
        <v>73.86</v>
      </c>
    </row>
    <row r="141" spans="1:5" ht="14.25" customHeight="1">
      <c r="A141" s="11" t="s">
        <v>17</v>
      </c>
      <c r="B141" s="11" t="str">
        <f>"210111227"</f>
        <v>210111227</v>
      </c>
      <c r="C141" s="12">
        <v>69.6</v>
      </c>
      <c r="D141" s="9" t="s">
        <v>7</v>
      </c>
      <c r="E141" s="10"/>
    </row>
    <row r="142" spans="1:5" ht="14.25" customHeight="1">
      <c r="A142" s="11" t="s">
        <v>17</v>
      </c>
      <c r="B142" s="11" t="str">
        <f>"210111305"</f>
        <v>210111305</v>
      </c>
      <c r="C142" s="12">
        <v>69.5</v>
      </c>
      <c r="D142" s="9">
        <v>77.12</v>
      </c>
      <c r="E142" s="10">
        <f t="shared" si="4"/>
        <v>74.072</v>
      </c>
    </row>
    <row r="143" spans="1:5" ht="14.25" customHeight="1">
      <c r="A143" s="11" t="s">
        <v>17</v>
      </c>
      <c r="B143" s="11" t="str">
        <f>"210111206"</f>
        <v>210111206</v>
      </c>
      <c r="C143" s="12">
        <v>68.9</v>
      </c>
      <c r="D143" s="9">
        <v>75.4</v>
      </c>
      <c r="E143" s="10">
        <f t="shared" si="4"/>
        <v>72.80000000000001</v>
      </c>
    </row>
    <row r="144" spans="1:5" ht="14.25" customHeight="1">
      <c r="A144" s="11" t="s">
        <v>17</v>
      </c>
      <c r="B144" s="11" t="str">
        <f>"210111213"</f>
        <v>210111213</v>
      </c>
      <c r="C144" s="13">
        <v>68.3</v>
      </c>
      <c r="D144" s="9">
        <v>75.52</v>
      </c>
      <c r="E144" s="10">
        <f t="shared" si="4"/>
        <v>72.632</v>
      </c>
    </row>
    <row r="145" spans="1:5" ht="14.25" customHeight="1">
      <c r="A145" s="11" t="s">
        <v>17</v>
      </c>
      <c r="B145" s="11" t="str">
        <f>"210111127"</f>
        <v>210111127</v>
      </c>
      <c r="C145" s="12">
        <v>68</v>
      </c>
      <c r="D145" s="9">
        <v>69.6</v>
      </c>
      <c r="E145" s="10">
        <f t="shared" si="4"/>
        <v>68.96000000000001</v>
      </c>
    </row>
    <row r="146" spans="1:5" ht="14.25" customHeight="1">
      <c r="A146" s="7" t="s">
        <v>18</v>
      </c>
      <c r="B146" s="7" t="str">
        <f>"210121316"</f>
        <v>210121316</v>
      </c>
      <c r="C146" s="12">
        <v>70</v>
      </c>
      <c r="D146" s="9" t="s">
        <v>7</v>
      </c>
      <c r="E146" s="10"/>
    </row>
    <row r="147" spans="1:5" ht="14.25" customHeight="1">
      <c r="A147" s="7" t="s">
        <v>18</v>
      </c>
      <c r="B147" s="7" t="str">
        <f>"210121320"</f>
        <v>210121320</v>
      </c>
      <c r="C147" s="12">
        <v>68.4</v>
      </c>
      <c r="D147" s="9">
        <v>71.2</v>
      </c>
      <c r="E147" s="10">
        <f t="shared" si="4"/>
        <v>70.08</v>
      </c>
    </row>
    <row r="148" spans="1:5" ht="14.25" customHeight="1">
      <c r="A148" s="7" t="s">
        <v>18</v>
      </c>
      <c r="B148" s="7" t="str">
        <f>"210121318"</f>
        <v>210121318</v>
      </c>
      <c r="C148" s="12">
        <v>67.9</v>
      </c>
      <c r="D148" s="9">
        <v>71.3</v>
      </c>
      <c r="E148" s="10">
        <f t="shared" si="4"/>
        <v>69.94</v>
      </c>
    </row>
    <row r="149" spans="1:5" ht="14.25" customHeight="1">
      <c r="A149" s="7" t="s">
        <v>18</v>
      </c>
      <c r="B149" s="7" t="str">
        <f>"210121317"</f>
        <v>210121317</v>
      </c>
      <c r="C149" s="12">
        <v>63.9</v>
      </c>
      <c r="D149" s="9">
        <v>73.8</v>
      </c>
      <c r="E149" s="10">
        <f t="shared" si="4"/>
        <v>69.84</v>
      </c>
    </row>
    <row r="150" spans="1:5" ht="14.25" customHeight="1">
      <c r="A150" s="7" t="s">
        <v>18</v>
      </c>
      <c r="B150" s="7" t="str">
        <f>"210121314"</f>
        <v>210121314</v>
      </c>
      <c r="C150" s="12">
        <v>62.3</v>
      </c>
      <c r="D150" s="9">
        <v>70.1</v>
      </c>
      <c r="E150" s="10">
        <f t="shared" si="4"/>
        <v>66.97999999999999</v>
      </c>
    </row>
    <row r="151" spans="1:5" ht="14.25" customHeight="1">
      <c r="A151" s="7" t="s">
        <v>18</v>
      </c>
      <c r="B151" s="7" t="str">
        <f>"210121308"</f>
        <v>210121308</v>
      </c>
      <c r="C151" s="12">
        <v>62</v>
      </c>
      <c r="D151" s="9">
        <v>72.9</v>
      </c>
      <c r="E151" s="10">
        <f t="shared" si="4"/>
        <v>68.54</v>
      </c>
    </row>
    <row r="152" spans="1:5" ht="14.25" customHeight="1">
      <c r="A152" s="14" t="s">
        <v>18</v>
      </c>
      <c r="B152" s="14" t="str">
        <f>"210121312"</f>
        <v>210121312</v>
      </c>
      <c r="C152" s="12">
        <v>61</v>
      </c>
      <c r="D152" s="9" t="s">
        <v>7</v>
      </c>
      <c r="E152" s="10"/>
    </row>
    <row r="153" spans="1:5" ht="14.25" customHeight="1">
      <c r="A153" s="7" t="s">
        <v>18</v>
      </c>
      <c r="B153" s="7" t="str">
        <f>"210121311"</f>
        <v>210121311</v>
      </c>
      <c r="C153" s="12">
        <v>60.3</v>
      </c>
      <c r="D153" s="9">
        <v>72.7</v>
      </c>
      <c r="E153" s="10">
        <f t="shared" si="4"/>
        <v>67.74</v>
      </c>
    </row>
    <row r="154" spans="1:5" ht="14.25" customHeight="1">
      <c r="A154" s="7" t="s">
        <v>18</v>
      </c>
      <c r="B154" s="7" t="str">
        <f>"210121309"</f>
        <v>210121309</v>
      </c>
      <c r="C154" s="12">
        <v>56.8</v>
      </c>
      <c r="D154" s="9" t="s">
        <v>7</v>
      </c>
      <c r="E154" s="10"/>
    </row>
    <row r="155" spans="1:5" ht="14.25" customHeight="1">
      <c r="A155" s="11" t="s">
        <v>19</v>
      </c>
      <c r="B155" s="11" t="str">
        <f>"210131402"</f>
        <v>210131402</v>
      </c>
      <c r="C155" s="12">
        <v>74.5</v>
      </c>
      <c r="D155" s="9">
        <v>71.56</v>
      </c>
      <c r="E155" s="10">
        <f t="shared" si="4"/>
        <v>72.736</v>
      </c>
    </row>
    <row r="156" spans="1:5" ht="14.25" customHeight="1">
      <c r="A156" s="11" t="s">
        <v>19</v>
      </c>
      <c r="B156" s="11" t="str">
        <f>"210131325"</f>
        <v>210131325</v>
      </c>
      <c r="C156" s="12">
        <v>69.6</v>
      </c>
      <c r="D156" s="9">
        <v>76.62</v>
      </c>
      <c r="E156" s="10">
        <f t="shared" si="4"/>
        <v>73.812</v>
      </c>
    </row>
    <row r="157" spans="1:5" ht="14.25" customHeight="1">
      <c r="A157" s="11" t="s">
        <v>19</v>
      </c>
      <c r="B157" s="11" t="str">
        <f>"210131322"</f>
        <v>210131322</v>
      </c>
      <c r="C157" s="12">
        <v>64.80000000000001</v>
      </c>
      <c r="D157" s="9">
        <v>73.58</v>
      </c>
      <c r="E157" s="10">
        <f t="shared" si="4"/>
        <v>70.068</v>
      </c>
    </row>
    <row r="158" spans="1:5" ht="14.25" customHeight="1">
      <c r="A158" s="11" t="s">
        <v>19</v>
      </c>
      <c r="B158" s="11" t="str">
        <f>"210131407"</f>
        <v>210131407</v>
      </c>
      <c r="C158" s="12">
        <v>63.6</v>
      </c>
      <c r="D158" s="9" t="s">
        <v>7</v>
      </c>
      <c r="E158" s="10"/>
    </row>
    <row r="159" spans="1:5" ht="14.25" customHeight="1">
      <c r="A159" s="11" t="s">
        <v>19</v>
      </c>
      <c r="B159" s="11" t="str">
        <f>"210131327"</f>
        <v>210131327</v>
      </c>
      <c r="C159" s="12">
        <v>62.5</v>
      </c>
      <c r="D159" s="9">
        <v>70.96</v>
      </c>
      <c r="E159" s="10">
        <f t="shared" si="4"/>
        <v>67.576</v>
      </c>
    </row>
    <row r="160" spans="1:5" ht="14.25" customHeight="1">
      <c r="A160" s="11" t="s">
        <v>19</v>
      </c>
      <c r="B160" s="11" t="str">
        <f>"210131406"</f>
        <v>210131406</v>
      </c>
      <c r="C160" s="12">
        <v>62.5</v>
      </c>
      <c r="D160" s="9">
        <v>77.46</v>
      </c>
      <c r="E160" s="10">
        <f t="shared" si="4"/>
        <v>71.476</v>
      </c>
    </row>
    <row r="161" spans="1:5" ht="14.25" customHeight="1">
      <c r="A161" s="11" t="s">
        <v>19</v>
      </c>
      <c r="B161" s="11" t="str">
        <f>"210131408"</f>
        <v>210131408</v>
      </c>
      <c r="C161" s="12">
        <v>62.2</v>
      </c>
      <c r="D161" s="9">
        <v>73.78</v>
      </c>
      <c r="E161" s="10">
        <f t="shared" si="4"/>
        <v>69.148</v>
      </c>
    </row>
    <row r="162" spans="1:5" ht="14.25" customHeight="1">
      <c r="A162" s="11" t="s">
        <v>19</v>
      </c>
      <c r="B162" s="11" t="str">
        <f>"210131410"</f>
        <v>210131410</v>
      </c>
      <c r="C162" s="12">
        <v>61.599999999999994</v>
      </c>
      <c r="D162" s="9" t="s">
        <v>7</v>
      </c>
      <c r="E162" s="10"/>
    </row>
    <row r="163" spans="1:5" ht="14.25" customHeight="1">
      <c r="A163" s="11" t="s">
        <v>19</v>
      </c>
      <c r="B163" s="11" t="str">
        <f>"210131409"</f>
        <v>210131409</v>
      </c>
      <c r="C163" s="12">
        <v>54</v>
      </c>
      <c r="D163" s="9" t="s">
        <v>7</v>
      </c>
      <c r="E163" s="10"/>
    </row>
    <row r="164" spans="1:5" ht="14.25" customHeight="1">
      <c r="A164" s="11" t="s">
        <v>19</v>
      </c>
      <c r="B164" s="11" t="str">
        <f>"210131330"</f>
        <v>210131330</v>
      </c>
      <c r="C164" s="12">
        <v>50.4</v>
      </c>
      <c r="D164" s="9" t="s">
        <v>7</v>
      </c>
      <c r="E164" s="10"/>
    </row>
    <row r="165" spans="1:5" ht="14.25" customHeight="1">
      <c r="A165" s="11" t="s">
        <v>19</v>
      </c>
      <c r="B165" s="11" t="str">
        <f>"210131328"</f>
        <v>210131328</v>
      </c>
      <c r="C165" s="12">
        <v>44.2</v>
      </c>
      <c r="D165" s="9">
        <v>70.22</v>
      </c>
      <c r="E165" s="10">
        <f>C165*0.4+D165*0.6</f>
        <v>59.812</v>
      </c>
    </row>
    <row r="166" spans="1:5" ht="14.25" customHeight="1">
      <c r="A166" s="11" t="s">
        <v>20</v>
      </c>
      <c r="B166" s="11" t="str">
        <f>"210141429"</f>
        <v>210141429</v>
      </c>
      <c r="C166" s="12">
        <v>73.19999999999999</v>
      </c>
      <c r="D166" s="9">
        <v>77.6</v>
      </c>
      <c r="E166" s="10">
        <f>C166*0.4+D166*0.6</f>
        <v>75.83999999999999</v>
      </c>
    </row>
    <row r="167" spans="1:5" ht="14.25" customHeight="1">
      <c r="A167" s="11" t="s">
        <v>20</v>
      </c>
      <c r="B167" s="11" t="str">
        <f>"210141414"</f>
        <v>210141414</v>
      </c>
      <c r="C167" s="12">
        <v>70</v>
      </c>
      <c r="D167" s="9">
        <v>77.1</v>
      </c>
      <c r="E167" s="10">
        <f>C167*0.4+D167*0.6</f>
        <v>74.25999999999999</v>
      </c>
    </row>
    <row r="168" spans="1:5" ht="14.25" customHeight="1">
      <c r="A168" s="11" t="s">
        <v>20</v>
      </c>
      <c r="B168" s="11" t="str">
        <f>"210141421"</f>
        <v>210141421</v>
      </c>
      <c r="C168" s="13">
        <v>68.8</v>
      </c>
      <c r="D168" s="9" t="s">
        <v>7</v>
      </c>
      <c r="E168" s="10"/>
    </row>
    <row r="169" spans="1:5" ht="14.25" customHeight="1">
      <c r="A169" s="11" t="s">
        <v>20</v>
      </c>
      <c r="B169" s="11" t="str">
        <f>"210141428"</f>
        <v>210141428</v>
      </c>
      <c r="C169" s="12">
        <v>67.80000000000001</v>
      </c>
      <c r="D169" s="9" t="s">
        <v>7</v>
      </c>
      <c r="E169" s="10"/>
    </row>
    <row r="170" spans="1:5" ht="14.25" customHeight="1">
      <c r="A170" s="11" t="s">
        <v>20</v>
      </c>
      <c r="B170" s="11" t="str">
        <f>"210141417"</f>
        <v>210141417</v>
      </c>
      <c r="C170" s="12">
        <v>65.6</v>
      </c>
      <c r="D170" s="9">
        <v>73</v>
      </c>
      <c r="E170" s="10">
        <f aca="true" t="shared" si="5" ref="E170:E178">C170*0.4+D170*0.6</f>
        <v>70.03999999999999</v>
      </c>
    </row>
    <row r="171" spans="1:5" ht="14.25" customHeight="1">
      <c r="A171" s="11" t="s">
        <v>20</v>
      </c>
      <c r="B171" s="11" t="str">
        <f>"210141505"</f>
        <v>210141505</v>
      </c>
      <c r="C171" s="12">
        <v>65.6</v>
      </c>
      <c r="D171" s="9">
        <v>74.8</v>
      </c>
      <c r="E171" s="10">
        <f t="shared" si="5"/>
        <v>71.11999999999999</v>
      </c>
    </row>
    <row r="172" spans="1:5" ht="14.25" customHeight="1">
      <c r="A172" s="11" t="s">
        <v>20</v>
      </c>
      <c r="B172" s="11" t="str">
        <f>"210141507"</f>
        <v>210141507</v>
      </c>
      <c r="C172" s="12">
        <v>63</v>
      </c>
      <c r="D172" s="9">
        <v>72.3</v>
      </c>
      <c r="E172" s="10">
        <f t="shared" si="5"/>
        <v>68.58</v>
      </c>
    </row>
    <row r="173" spans="1:5" ht="14.25" customHeight="1">
      <c r="A173" s="11" t="s">
        <v>20</v>
      </c>
      <c r="B173" s="11" t="str">
        <f>"210141427"</f>
        <v>210141427</v>
      </c>
      <c r="C173" s="12">
        <v>62.599999999999994</v>
      </c>
      <c r="D173" s="9">
        <v>71.9</v>
      </c>
      <c r="E173" s="10">
        <f t="shared" si="5"/>
        <v>68.18</v>
      </c>
    </row>
    <row r="174" spans="1:5" ht="14.25" customHeight="1">
      <c r="A174" s="11" t="s">
        <v>20</v>
      </c>
      <c r="B174" s="11" t="str">
        <f>"210141509"</f>
        <v>210141509</v>
      </c>
      <c r="C174" s="12">
        <v>60.6</v>
      </c>
      <c r="D174" s="9">
        <v>72</v>
      </c>
      <c r="E174" s="10">
        <f t="shared" si="5"/>
        <v>67.44</v>
      </c>
    </row>
    <row r="175" spans="1:5" ht="14.25" customHeight="1">
      <c r="A175" s="11" t="s">
        <v>20</v>
      </c>
      <c r="B175" s="11" t="str">
        <f>"210141510"</f>
        <v>210141510</v>
      </c>
      <c r="C175" s="12">
        <v>56.900000000000006</v>
      </c>
      <c r="D175" s="9">
        <v>73.7</v>
      </c>
      <c r="E175" s="10">
        <f t="shared" si="5"/>
        <v>66.98</v>
      </c>
    </row>
    <row r="176" spans="1:5" ht="14.25" customHeight="1">
      <c r="A176" s="11" t="s">
        <v>20</v>
      </c>
      <c r="B176" s="11" t="str">
        <f>"210141416"</f>
        <v>210141416</v>
      </c>
      <c r="C176" s="12">
        <v>53.9</v>
      </c>
      <c r="D176" s="9">
        <v>69.7</v>
      </c>
      <c r="E176" s="10">
        <f t="shared" si="5"/>
        <v>63.38</v>
      </c>
    </row>
    <row r="177" spans="1:5" ht="14.25" customHeight="1">
      <c r="A177" s="11" t="s">
        <v>20</v>
      </c>
      <c r="B177" s="11" t="str">
        <f>"210141506"</f>
        <v>210141506</v>
      </c>
      <c r="C177" s="12">
        <v>53.4</v>
      </c>
      <c r="D177" s="9">
        <v>72.1</v>
      </c>
      <c r="E177" s="10">
        <f t="shared" si="5"/>
        <v>64.62</v>
      </c>
    </row>
    <row r="178" spans="1:5" ht="14.25" customHeight="1">
      <c r="A178" s="11" t="s">
        <v>20</v>
      </c>
      <c r="B178" s="11" t="str">
        <f>"210141420"</f>
        <v>210141420</v>
      </c>
      <c r="C178" s="12">
        <v>52.3</v>
      </c>
      <c r="D178" s="9">
        <v>74.1</v>
      </c>
      <c r="E178" s="10">
        <f t="shared" si="5"/>
        <v>65.38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BAYERN</cp:lastModifiedBy>
  <dcterms:created xsi:type="dcterms:W3CDTF">2021-01-10T06:06:14Z</dcterms:created>
  <dcterms:modified xsi:type="dcterms:W3CDTF">2021-01-18T06:20:54Z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