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<sst xmlns="http://schemas.openxmlformats.org/spreadsheetml/2006/main" count="201" uniqueCount="63">
  <si>
    <t>2021年度泗县事业单位公开招聘工作人员资格复审合格人员名单</t>
  </si>
  <si>
    <t>职位代码</t>
  </si>
  <si>
    <t>准考证号</t>
  </si>
  <si>
    <t>笔试成绩</t>
  </si>
  <si>
    <t>20210201-管理(社会治安综合治理服务中心)</t>
  </si>
  <si>
    <t>20210202-管理(互联网宣传管理服务中心)</t>
  </si>
  <si>
    <t>20210203-管理(互联网宣传管理服务中心)</t>
  </si>
  <si>
    <t>20210204-专业技术(中共泗县县委党校)</t>
  </si>
  <si>
    <t>20210205-专业技术(融媒体中心)</t>
  </si>
  <si>
    <t>20210206-专业技术(融媒体中心)</t>
  </si>
  <si>
    <t>20210207-专业技术(融媒体中心)</t>
  </si>
  <si>
    <t>20210208-专业技术(融媒体中心)</t>
  </si>
  <si>
    <t>20210209-专业技术(房屋征收管理服务中心)</t>
  </si>
  <si>
    <t>20210210-管理(房屋征收管理服务中心)</t>
  </si>
  <si>
    <t>20210211-专业技术(石龙湖国家湿地公园管理服务中心)</t>
  </si>
  <si>
    <t>20210212-专业技术(石龙湖国家湿地公园管理服务中心)</t>
  </si>
  <si>
    <t>20210213-专业技术(石龙湖国家湿地公园管理服务中心)</t>
  </si>
  <si>
    <t>20210214-专业技术(乡镇财政所)</t>
  </si>
  <si>
    <t>20210215-专业技术(土地储备发展中心)</t>
  </si>
  <si>
    <t>20210216-专业技术(开发区自然资源和规划所)</t>
  </si>
  <si>
    <t>20210217-专业技术(疾病预防控制中心)</t>
  </si>
  <si>
    <t>20210219-专业技术(疾病预防控制中心)</t>
  </si>
  <si>
    <t>20210220-专业技术(妇幼保健计划生育服务中心)</t>
  </si>
  <si>
    <t>20210222-专业技术(妇幼保健计划生育服务中心)</t>
  </si>
  <si>
    <t>20210223-专业技术(黄圩镇中心卫生院)</t>
  </si>
  <si>
    <t>20210224-专业技术(乡镇卫生院)</t>
  </si>
  <si>
    <t>20210225-专业技术(草沟镇中心卫生院)</t>
  </si>
  <si>
    <t>20210226-专业技术(草沟镇中心卫生院（瓦韩）)</t>
  </si>
  <si>
    <t>20210227-专业技术(长沟镇中心卫生院)</t>
  </si>
  <si>
    <t>20210228-专业技术(屏山镇卫生院)</t>
  </si>
  <si>
    <t>20210229-专业技术(大杨乡卫生院)</t>
  </si>
  <si>
    <t>20210230-专业技术(大路口乡卫生院)</t>
  </si>
  <si>
    <t>20210231-专业技术(泗城镇卫生院)</t>
  </si>
  <si>
    <t>20210233-管理(为民服务中心)</t>
  </si>
  <si>
    <t>20210234-管理(为民服务中心)</t>
  </si>
  <si>
    <t>20210236-管理(黄圩镇民政所)</t>
  </si>
  <si>
    <t>20210237-管理(商务局信息中心（邮政业发展中心）)</t>
  </si>
  <si>
    <t>20210238-管理(信访接待中心)</t>
  </si>
  <si>
    <t>20210239-管理(信访事项复查中心)</t>
  </si>
  <si>
    <t>20210240-专业技术(法律援助中心)</t>
  </si>
  <si>
    <t>20210241-管理(扶贫信息服务中心)</t>
  </si>
  <si>
    <t>20210242-专业技术(黑塔镇农村经济技术工作站)</t>
  </si>
  <si>
    <t>20210243-专业技术(山头镇农村经济技术工作站)</t>
  </si>
  <si>
    <t>20210244-管理(应急管理综合执法监察大队)</t>
  </si>
  <si>
    <t>20210245-专业技术(文物管理中心（博物馆）)</t>
  </si>
  <si>
    <t>20210246-专业技术(文物管理中心（博物馆）)</t>
  </si>
  <si>
    <t>20210247-管理(文化市场综合执法大队)</t>
  </si>
  <si>
    <t>20210248-管理(图书馆)</t>
  </si>
  <si>
    <t>20210249-专业技术(普查中心)</t>
  </si>
  <si>
    <t>20210250-专业技术(黄圩镇畜牧兽医水产站)</t>
  </si>
  <si>
    <t>20210251-专业技术(动物疫病预防与控制中心)</t>
  </si>
  <si>
    <t>20210252-专业技术(动物卫生监督所)</t>
  </si>
  <si>
    <t>20210253-管理(烈士陵园)</t>
  </si>
  <si>
    <t>20210254-专业技术(粮油质量检验监测中心)</t>
  </si>
  <si>
    <t>20210255-专业技术(粮油质量检验监测中心)</t>
  </si>
  <si>
    <t>20210257-专业技术(医保基金安全监管中心)</t>
  </si>
  <si>
    <t>20210258-专业技术(医保基金安全监管中心)</t>
  </si>
  <si>
    <t>20210259-管理(医保基金安全监管中心)</t>
  </si>
  <si>
    <t>20210260-管理(医保基金安全监管中心)</t>
  </si>
  <si>
    <t>20210261-管理(大庄镇文化广播电视工作站)</t>
  </si>
  <si>
    <t>20210262-管理(丁湖镇文化广播电视工作站)</t>
  </si>
  <si>
    <t>20210263-管理(长沟镇文化广播电视工作站)</t>
  </si>
  <si>
    <t>20210264-管理(黄圩镇文化广播电视工作站)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</si>
</sst>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9"/>
  <sheetViews>
    <sheetView tabSelected="1" workbookViewId="0">
      <selection activeCell="F6" sqref="F6"/>
    </sheetView>
  </sheetViews>
  <sheetFormatPr defaultColWidth="9" defaultRowHeight="14.25" outlineLevelCol="2"/>
  <cols>
    <col min="1" max="1" width="40.875" style="1" customWidth="1"/>
    <col min="2" max="2" width="16" style="2" customWidth="1"/>
    <col min="3" max="3" width="18.25" style="3" customWidth="1"/>
    <col min="4" max="16384" width="9" style="1"/>
  </cols>
  <sheetData>
    <row r="1" s="1" customFormat="1" ht="23.1" customHeight="1" spans="1:3">
      <c r="A1" s="4" t="s">
        <v>0</v>
      </c>
      <c r="B1" s="4"/>
      <c r="C1" s="4"/>
    </row>
    <row r="2" s="1" customFormat="1" spans="1:3">
      <c r="A2" s="5" t="s">
        <v>1</v>
      </c>
      <c r="B2" s="5" t="s">
        <v>2</v>
      </c>
      <c r="C2" s="6" t="s">
        <v>3</v>
      </c>
    </row>
    <row r="3" s="1" customFormat="1" spans="1:3">
      <c r="A3" s="7" t="s">
        <v>4</v>
      </c>
      <c r="B3" s="7" t="str">
        <f>"2102010101"</f>
        <v>2102010101</v>
      </c>
      <c r="C3" s="8">
        <v>71.6</v>
      </c>
    </row>
    <row r="4" s="1" customFormat="1" spans="1:3">
      <c r="A4" s="7" t="s">
        <v>4</v>
      </c>
      <c r="B4" s="7" t="str">
        <f>"2102010104"</f>
        <v>2102010104</v>
      </c>
      <c r="C4" s="8">
        <v>69.7</v>
      </c>
    </row>
    <row r="5" s="1" customFormat="1" spans="1:3">
      <c r="A5" s="7" t="s">
        <v>4</v>
      </c>
      <c r="B5" s="7" t="str">
        <f>"2102010110"</f>
        <v>2102010110</v>
      </c>
      <c r="C5" s="8">
        <v>66.5</v>
      </c>
    </row>
    <row r="6" s="1" customFormat="1" spans="1:3">
      <c r="A6" s="7" t="s">
        <v>5</v>
      </c>
      <c r="B6" s="7" t="str">
        <f>"2102020126"</f>
        <v>2102020126</v>
      </c>
      <c r="C6" s="8">
        <v>68.2</v>
      </c>
    </row>
    <row r="7" s="1" customFormat="1" spans="1:3">
      <c r="A7" s="7" t="s">
        <v>5</v>
      </c>
      <c r="B7" s="7" t="str">
        <f>"2102020115"</f>
        <v>2102020115</v>
      </c>
      <c r="C7" s="8">
        <v>67.5</v>
      </c>
    </row>
    <row r="8" s="1" customFormat="1" spans="1:3">
      <c r="A8" s="7" t="s">
        <v>5</v>
      </c>
      <c r="B8" s="7" t="str">
        <f>"2102020117"</f>
        <v>2102020117</v>
      </c>
      <c r="C8" s="8">
        <v>66.7</v>
      </c>
    </row>
    <row r="9" s="1" customFormat="1" spans="1:3">
      <c r="A9" s="7" t="s">
        <v>6</v>
      </c>
      <c r="B9" s="7" t="str">
        <f>"2102030201"</f>
        <v>2102030201</v>
      </c>
      <c r="C9" s="8">
        <v>72.9</v>
      </c>
    </row>
    <row r="10" s="1" customFormat="1" spans="1:3">
      <c r="A10" s="7" t="s">
        <v>6</v>
      </c>
      <c r="B10" s="7" t="str">
        <f>"2102030209"</f>
        <v>2102030209</v>
      </c>
      <c r="C10" s="8">
        <v>69.9</v>
      </c>
    </row>
    <row r="11" s="1" customFormat="1" spans="1:3">
      <c r="A11" s="7" t="s">
        <v>6</v>
      </c>
      <c r="B11" s="7" t="str">
        <f>"2102030205"</f>
        <v>2102030205</v>
      </c>
      <c r="C11" s="8">
        <v>68.2</v>
      </c>
    </row>
    <row r="12" s="1" customFormat="1" spans="1:3">
      <c r="A12" s="7" t="s">
        <v>7</v>
      </c>
      <c r="B12" s="7" t="str">
        <f>"2102040224"</f>
        <v>2102040224</v>
      </c>
      <c r="C12" s="8">
        <v>67.7</v>
      </c>
    </row>
    <row r="13" s="1" customFormat="1" spans="1:3">
      <c r="A13" s="7" t="s">
        <v>7</v>
      </c>
      <c r="B13" s="7" t="str">
        <f>"2102040225"</f>
        <v>2102040225</v>
      </c>
      <c r="C13" s="8">
        <v>65.9</v>
      </c>
    </row>
    <row r="14" s="1" customFormat="1" spans="1:3">
      <c r="A14" s="7" t="s">
        <v>7</v>
      </c>
      <c r="B14" s="7" t="str">
        <f>"2102040227"</f>
        <v>2102040227</v>
      </c>
      <c r="C14" s="8">
        <v>57</v>
      </c>
    </row>
    <row r="15" s="1" customFormat="1" spans="1:3">
      <c r="A15" s="7" t="s">
        <v>8</v>
      </c>
      <c r="B15" s="7" t="str">
        <f>"2102050403"</f>
        <v>2102050403</v>
      </c>
      <c r="C15" s="8">
        <v>77.1</v>
      </c>
    </row>
    <row r="16" s="1" customFormat="1" spans="1:3">
      <c r="A16" s="7" t="s">
        <v>8</v>
      </c>
      <c r="B16" s="7" t="str">
        <f>"2102050316"</f>
        <v>2102050316</v>
      </c>
      <c r="C16" s="8">
        <v>72</v>
      </c>
    </row>
    <row r="17" s="1" customFormat="1" spans="1:3">
      <c r="A17" s="7" t="s">
        <v>8</v>
      </c>
      <c r="B17" s="7" t="str">
        <f>"2102050319"</f>
        <v>2102050319</v>
      </c>
      <c r="C17" s="8">
        <v>65.2</v>
      </c>
    </row>
    <row r="18" s="1" customFormat="1" spans="1:3">
      <c r="A18" s="7" t="s">
        <v>9</v>
      </c>
      <c r="B18" s="7" t="str">
        <f>"2102060501"</f>
        <v>2102060501</v>
      </c>
      <c r="C18" s="8">
        <v>73.5</v>
      </c>
    </row>
    <row r="19" s="1" customFormat="1" spans="1:3">
      <c r="A19" s="7" t="s">
        <v>9</v>
      </c>
      <c r="B19" s="7" t="str">
        <f>"2102060410"</f>
        <v>2102060410</v>
      </c>
      <c r="C19" s="8">
        <v>70.9</v>
      </c>
    </row>
    <row r="20" s="1" customFormat="1" spans="1:3">
      <c r="A20" s="7" t="s">
        <v>9</v>
      </c>
      <c r="B20" s="7" t="str">
        <f>"2102060423"</f>
        <v>2102060423</v>
      </c>
      <c r="C20" s="8">
        <v>69.9</v>
      </c>
    </row>
    <row r="21" s="1" customFormat="1" spans="1:3">
      <c r="A21" s="7" t="s">
        <v>9</v>
      </c>
      <c r="B21" s="7" t="str">
        <f>"2102060429"</f>
        <v>2102060429</v>
      </c>
      <c r="C21" s="8">
        <v>68.3</v>
      </c>
    </row>
    <row r="22" s="1" customFormat="1" spans="1:3">
      <c r="A22" s="7" t="s">
        <v>9</v>
      </c>
      <c r="B22" s="7" t="str">
        <f>"2102060421"</f>
        <v>2102060421</v>
      </c>
      <c r="C22" s="8">
        <v>66.4</v>
      </c>
    </row>
    <row r="23" s="1" customFormat="1" spans="1:3">
      <c r="A23" s="7" t="s">
        <v>9</v>
      </c>
      <c r="B23" s="7" t="str">
        <f>"2102060504"</f>
        <v>2102060504</v>
      </c>
      <c r="C23" s="8">
        <v>65.1</v>
      </c>
    </row>
    <row r="24" s="1" customFormat="1" spans="1:3">
      <c r="A24" s="7" t="s">
        <v>9</v>
      </c>
      <c r="B24" s="7" t="str">
        <f>"2102060417"</f>
        <v>2102060417</v>
      </c>
      <c r="C24" s="8">
        <v>64.2</v>
      </c>
    </row>
    <row r="25" s="1" customFormat="1" spans="1:3">
      <c r="A25" s="7" t="s">
        <v>9</v>
      </c>
      <c r="B25" s="7" t="str">
        <f>"2102060414"</f>
        <v>2102060414</v>
      </c>
      <c r="C25" s="8">
        <v>62.9</v>
      </c>
    </row>
    <row r="26" s="1" customFormat="1" spans="1:3">
      <c r="A26" s="7" t="s">
        <v>9</v>
      </c>
      <c r="B26" s="7" t="str">
        <f>"2102060502"</f>
        <v>2102060502</v>
      </c>
      <c r="C26" s="8">
        <v>62.9</v>
      </c>
    </row>
    <row r="27" s="1" customFormat="1" spans="1:3">
      <c r="A27" s="7" t="s">
        <v>9</v>
      </c>
      <c r="B27" s="7" t="str">
        <f>"2102060507"</f>
        <v>2102060507</v>
      </c>
      <c r="C27" s="8">
        <v>60.8</v>
      </c>
    </row>
    <row r="28" s="1" customFormat="1" spans="1:3">
      <c r="A28" s="7" t="s">
        <v>9</v>
      </c>
      <c r="B28" s="7" t="str">
        <f>"2102060428"</f>
        <v>2102060428</v>
      </c>
      <c r="C28" s="8">
        <v>60.5</v>
      </c>
    </row>
    <row r="29" s="1" customFormat="1" spans="1:3">
      <c r="A29" s="7" t="s">
        <v>9</v>
      </c>
      <c r="B29" s="7" t="str">
        <f>"2102060420"</f>
        <v>2102060420</v>
      </c>
      <c r="C29" s="8">
        <v>59.5</v>
      </c>
    </row>
    <row r="30" s="1" customFormat="1" spans="1:3">
      <c r="A30" s="7" t="s">
        <v>10</v>
      </c>
      <c r="B30" s="7" t="str">
        <f>"2102070523"</f>
        <v>2102070523</v>
      </c>
      <c r="C30" s="8">
        <v>62.7</v>
      </c>
    </row>
    <row r="31" s="1" customFormat="1" spans="1:3">
      <c r="A31" s="7" t="s">
        <v>10</v>
      </c>
      <c r="B31" s="7" t="str">
        <f>"2102070512"</f>
        <v>2102070512</v>
      </c>
      <c r="C31" s="8">
        <v>58.1</v>
      </c>
    </row>
    <row r="32" s="1" customFormat="1" spans="1:3">
      <c r="A32" s="7" t="s">
        <v>11</v>
      </c>
      <c r="B32" s="7" t="str">
        <f>"2102080526"</f>
        <v>2102080526</v>
      </c>
      <c r="C32" s="8">
        <v>69.2</v>
      </c>
    </row>
    <row r="33" s="1" customFormat="1" spans="1:3">
      <c r="A33" s="7" t="s">
        <v>11</v>
      </c>
      <c r="B33" s="7" t="str">
        <f>"2102080601"</f>
        <v>2102080601</v>
      </c>
      <c r="C33" s="8">
        <v>62.9</v>
      </c>
    </row>
    <row r="34" s="1" customFormat="1" spans="1:3">
      <c r="A34" s="7" t="s">
        <v>11</v>
      </c>
      <c r="B34" s="7" t="str">
        <f>"2102080530"</f>
        <v>2102080530</v>
      </c>
      <c r="C34" s="8">
        <v>59.3</v>
      </c>
    </row>
    <row r="35" s="1" customFormat="1" spans="1:3">
      <c r="A35" s="7" t="s">
        <v>12</v>
      </c>
      <c r="B35" s="7" t="str">
        <f>"2102090614"</f>
        <v>2102090614</v>
      </c>
      <c r="C35" s="8">
        <v>65.4</v>
      </c>
    </row>
    <row r="36" s="1" customFormat="1" spans="1:3">
      <c r="A36" s="7" t="s">
        <v>12</v>
      </c>
      <c r="B36" s="7" t="str">
        <f>"2102090602"</f>
        <v>2102090602</v>
      </c>
      <c r="C36" s="8">
        <v>61.6</v>
      </c>
    </row>
    <row r="37" s="1" customFormat="1" spans="1:3">
      <c r="A37" s="7" t="s">
        <v>12</v>
      </c>
      <c r="B37" s="7" t="str">
        <f>"2102090612"</f>
        <v>2102090612</v>
      </c>
      <c r="C37" s="8">
        <v>59.1</v>
      </c>
    </row>
    <row r="38" s="1" customFormat="1" spans="1:3">
      <c r="A38" s="7" t="s">
        <v>13</v>
      </c>
      <c r="B38" s="7" t="str">
        <f>"2102100709"</f>
        <v>2102100709</v>
      </c>
      <c r="C38" s="8">
        <v>72.3</v>
      </c>
    </row>
    <row r="39" s="1" customFormat="1" spans="1:3">
      <c r="A39" s="7" t="s">
        <v>13</v>
      </c>
      <c r="B39" s="7" t="str">
        <f>"2102100622"</f>
        <v>2102100622</v>
      </c>
      <c r="C39" s="8">
        <v>69.7</v>
      </c>
    </row>
    <row r="40" s="1" customFormat="1" spans="1:3">
      <c r="A40" s="7" t="s">
        <v>13</v>
      </c>
      <c r="B40" s="7" t="str">
        <f>"2102100621"</f>
        <v>2102100621</v>
      </c>
      <c r="C40" s="8">
        <v>67.9</v>
      </c>
    </row>
    <row r="41" s="1" customFormat="1" spans="1:3">
      <c r="A41" s="7" t="s">
        <v>14</v>
      </c>
      <c r="B41" s="7" t="str">
        <f>"2102110728"</f>
        <v>2102110728</v>
      </c>
      <c r="C41" s="8">
        <v>71</v>
      </c>
    </row>
    <row r="42" s="1" customFormat="1" spans="1:3">
      <c r="A42" s="7" t="s">
        <v>14</v>
      </c>
      <c r="B42" s="7" t="str">
        <f>"2102110730"</f>
        <v>2102110730</v>
      </c>
      <c r="C42" s="8">
        <v>67.8</v>
      </c>
    </row>
    <row r="43" s="1" customFormat="1" spans="1:3">
      <c r="A43" s="7" t="s">
        <v>14</v>
      </c>
      <c r="B43" s="7" t="str">
        <f>"2102110729"</f>
        <v>2102110729</v>
      </c>
      <c r="C43" s="8">
        <v>63.3</v>
      </c>
    </row>
    <row r="44" s="1" customFormat="1" spans="1:3">
      <c r="A44" s="7" t="s">
        <v>15</v>
      </c>
      <c r="B44" s="7" t="str">
        <f>"2102120811"</f>
        <v>2102120811</v>
      </c>
      <c r="C44" s="8">
        <v>71.1</v>
      </c>
    </row>
    <row r="45" s="1" customFormat="1" spans="1:3">
      <c r="A45" s="7" t="s">
        <v>15</v>
      </c>
      <c r="B45" s="7" t="str">
        <f>"2102120807"</f>
        <v>2102120807</v>
      </c>
      <c r="C45" s="8">
        <v>67.8</v>
      </c>
    </row>
    <row r="46" s="1" customFormat="1" spans="1:3">
      <c r="A46" s="7" t="s">
        <v>15</v>
      </c>
      <c r="B46" s="7" t="str">
        <f>"2102120806"</f>
        <v>2102120806</v>
      </c>
      <c r="C46" s="8">
        <v>66.7</v>
      </c>
    </row>
    <row r="47" s="1" customFormat="1" spans="1:3">
      <c r="A47" s="7" t="s">
        <v>16</v>
      </c>
      <c r="B47" s="7" t="str">
        <f>"2102130820"</f>
        <v>2102130820</v>
      </c>
      <c r="C47" s="8">
        <v>58.7</v>
      </c>
    </row>
    <row r="48" s="1" customFormat="1" spans="1:3">
      <c r="A48" s="7" t="s">
        <v>17</v>
      </c>
      <c r="B48" s="7" t="str">
        <f>"2102140919"</f>
        <v>2102140919</v>
      </c>
      <c r="C48" s="8">
        <v>71</v>
      </c>
    </row>
    <row r="49" s="1" customFormat="1" spans="1:3">
      <c r="A49" s="7" t="s">
        <v>17</v>
      </c>
      <c r="B49" s="7" t="str">
        <f>"2102140828"</f>
        <v>2102140828</v>
      </c>
      <c r="C49" s="8">
        <v>69.7</v>
      </c>
    </row>
    <row r="50" s="1" customFormat="1" spans="1:3">
      <c r="A50" s="7" t="s">
        <v>17</v>
      </c>
      <c r="B50" s="7" t="str">
        <f>"2102140927"</f>
        <v>2102140927</v>
      </c>
      <c r="C50" s="8">
        <v>68.9</v>
      </c>
    </row>
    <row r="51" s="1" customFormat="1" spans="1:3">
      <c r="A51" s="7" t="s">
        <v>17</v>
      </c>
      <c r="B51" s="7" t="str">
        <f>"2102141005"</f>
        <v>2102141005</v>
      </c>
      <c r="C51" s="8">
        <v>65.9</v>
      </c>
    </row>
    <row r="52" s="1" customFormat="1" spans="1:3">
      <c r="A52" s="7" t="s">
        <v>17</v>
      </c>
      <c r="B52" s="7" t="str">
        <f>"2102140903"</f>
        <v>2102140903</v>
      </c>
      <c r="C52" s="8">
        <v>65.5</v>
      </c>
    </row>
    <row r="53" s="1" customFormat="1" spans="1:3">
      <c r="A53" s="7" t="s">
        <v>17</v>
      </c>
      <c r="B53" s="7" t="str">
        <f>"2102140907"</f>
        <v>2102140907</v>
      </c>
      <c r="C53" s="8">
        <v>65.5</v>
      </c>
    </row>
    <row r="54" s="1" customFormat="1" spans="1:3">
      <c r="A54" s="7" t="s">
        <v>17</v>
      </c>
      <c r="B54" s="7" t="str">
        <f>"2102140911"</f>
        <v>2102140911</v>
      </c>
      <c r="C54" s="8">
        <v>65.3</v>
      </c>
    </row>
    <row r="55" s="1" customFormat="1" spans="1:3">
      <c r="A55" s="7" t="s">
        <v>17</v>
      </c>
      <c r="B55" s="7" t="str">
        <f>"2102140913"</f>
        <v>2102140913</v>
      </c>
      <c r="C55" s="8">
        <v>64.3</v>
      </c>
    </row>
    <row r="56" s="1" customFormat="1" spans="1:3">
      <c r="A56" s="7" t="s">
        <v>17</v>
      </c>
      <c r="B56" s="7" t="str">
        <f>"2102141007"</f>
        <v>2102141007</v>
      </c>
      <c r="C56" s="8">
        <v>63.9</v>
      </c>
    </row>
    <row r="57" s="1" customFormat="1" spans="1:3">
      <c r="A57" s="7" t="s">
        <v>17</v>
      </c>
      <c r="B57" s="7" t="str">
        <f>"2102140930"</f>
        <v>2102140930</v>
      </c>
      <c r="C57" s="8">
        <v>63.8</v>
      </c>
    </row>
    <row r="58" s="1" customFormat="1" spans="1:3">
      <c r="A58" s="7" t="s">
        <v>17</v>
      </c>
      <c r="B58" s="7" t="str">
        <f>"2102140918"</f>
        <v>2102140918</v>
      </c>
      <c r="C58" s="8">
        <v>63.7</v>
      </c>
    </row>
    <row r="59" s="1" customFormat="1" spans="1:3">
      <c r="A59" s="7" t="s">
        <v>18</v>
      </c>
      <c r="B59" s="7" t="str">
        <f>"2102151026"</f>
        <v>2102151026</v>
      </c>
      <c r="C59" s="8">
        <v>69.6</v>
      </c>
    </row>
    <row r="60" s="1" customFormat="1" spans="1:3">
      <c r="A60" s="7" t="s">
        <v>18</v>
      </c>
      <c r="B60" s="7" t="str">
        <f>"2102151030"</f>
        <v>2102151030</v>
      </c>
      <c r="C60" s="8">
        <v>68.3</v>
      </c>
    </row>
    <row r="61" s="1" customFormat="1" spans="1:3">
      <c r="A61" s="7" t="s">
        <v>18</v>
      </c>
      <c r="B61" s="7" t="str">
        <f>"2102151107"</f>
        <v>2102151107</v>
      </c>
      <c r="C61" s="8">
        <v>67.6</v>
      </c>
    </row>
    <row r="62" s="1" customFormat="1" spans="1:3">
      <c r="A62" s="7" t="s">
        <v>19</v>
      </c>
      <c r="B62" s="7" t="str">
        <f>"2102161120"</f>
        <v>2102161120</v>
      </c>
      <c r="C62" s="8">
        <v>63.1</v>
      </c>
    </row>
    <row r="63" s="1" customFormat="1" spans="1:3">
      <c r="A63" s="7" t="s">
        <v>20</v>
      </c>
      <c r="B63" s="7" t="str">
        <f>"2102171121"</f>
        <v>2102171121</v>
      </c>
      <c r="C63" s="8">
        <v>57.3</v>
      </c>
    </row>
    <row r="64" s="1" customFormat="1" spans="1:3">
      <c r="A64" s="7" t="s">
        <v>21</v>
      </c>
      <c r="B64" s="7" t="str">
        <f>"2102191204"</f>
        <v>2102191204</v>
      </c>
      <c r="C64" s="8">
        <v>67.5</v>
      </c>
    </row>
    <row r="65" s="1" customFormat="1" spans="1:3">
      <c r="A65" s="7" t="s">
        <v>21</v>
      </c>
      <c r="B65" s="7" t="str">
        <f>"2102191202"</f>
        <v>2102191202</v>
      </c>
      <c r="C65" s="8">
        <v>63.1</v>
      </c>
    </row>
    <row r="66" s="1" customFormat="1" spans="1:3">
      <c r="A66" s="7" t="s">
        <v>21</v>
      </c>
      <c r="B66" s="7" t="str">
        <f>"2102191129"</f>
        <v>2102191129</v>
      </c>
      <c r="C66" s="8">
        <v>61.8</v>
      </c>
    </row>
    <row r="67" s="1" customFormat="1" spans="1:3">
      <c r="A67" s="7" t="s">
        <v>22</v>
      </c>
      <c r="B67" s="7" t="str">
        <f>"2102201210"</f>
        <v>2102201210</v>
      </c>
      <c r="C67" s="8">
        <v>58.3</v>
      </c>
    </row>
    <row r="68" s="1" customFormat="1" spans="1:3">
      <c r="A68" s="7" t="s">
        <v>22</v>
      </c>
      <c r="B68" s="7" t="str">
        <f>"2102201212"</f>
        <v>2102201212</v>
      </c>
      <c r="C68" s="8">
        <v>56.9</v>
      </c>
    </row>
    <row r="69" s="1" customFormat="1" spans="1:3">
      <c r="A69" s="7" t="s">
        <v>23</v>
      </c>
      <c r="B69" s="7" t="str">
        <f>"2102221215"</f>
        <v>2102221215</v>
      </c>
      <c r="C69" s="8">
        <v>75.6</v>
      </c>
    </row>
    <row r="70" s="1" customFormat="1" spans="1:3">
      <c r="A70" s="7" t="s">
        <v>24</v>
      </c>
      <c r="B70" s="7" t="str">
        <f>"2102231221"</f>
        <v>2102231221</v>
      </c>
      <c r="C70" s="8">
        <v>63.8</v>
      </c>
    </row>
    <row r="71" s="1" customFormat="1" spans="1:3">
      <c r="A71" s="7" t="s">
        <v>24</v>
      </c>
      <c r="B71" s="7" t="str">
        <f>"2102231302"</f>
        <v>2102231302</v>
      </c>
      <c r="C71" s="8">
        <v>62.8</v>
      </c>
    </row>
    <row r="72" s="1" customFormat="1" spans="1:3">
      <c r="A72" s="7" t="s">
        <v>24</v>
      </c>
      <c r="B72" s="7" t="str">
        <f>"2102231307"</f>
        <v>2102231307</v>
      </c>
      <c r="C72" s="8">
        <v>61.6</v>
      </c>
    </row>
    <row r="73" s="1" customFormat="1" spans="1:3">
      <c r="A73" s="7" t="s">
        <v>24</v>
      </c>
      <c r="B73" s="7" t="str">
        <f>"2102231311"</f>
        <v>2102231311</v>
      </c>
      <c r="C73" s="8">
        <v>61.6</v>
      </c>
    </row>
    <row r="74" s="1" customFormat="1" spans="1:3">
      <c r="A74" s="7" t="s">
        <v>25</v>
      </c>
      <c r="B74" s="7" t="str">
        <f>"2102241324"</f>
        <v>2102241324</v>
      </c>
      <c r="C74" s="8">
        <v>66.6</v>
      </c>
    </row>
    <row r="75" s="1" customFormat="1" spans="1:3">
      <c r="A75" s="7" t="s">
        <v>25</v>
      </c>
      <c r="B75" s="7" t="str">
        <f>"2102241426"</f>
        <v>2102241426</v>
      </c>
      <c r="C75" s="8">
        <v>65.9</v>
      </c>
    </row>
    <row r="76" s="1" customFormat="1" spans="1:3">
      <c r="A76" s="7" t="s">
        <v>25</v>
      </c>
      <c r="B76" s="7" t="str">
        <f>"2102241408"</f>
        <v>2102241408</v>
      </c>
      <c r="C76" s="8">
        <v>65.7</v>
      </c>
    </row>
    <row r="77" s="1" customFormat="1" spans="1:3">
      <c r="A77" s="7" t="s">
        <v>25</v>
      </c>
      <c r="B77" s="7" t="str">
        <f>"2102241404"</f>
        <v>2102241404</v>
      </c>
      <c r="C77" s="8">
        <v>65.2</v>
      </c>
    </row>
    <row r="78" s="1" customFormat="1" spans="1:3">
      <c r="A78" s="7" t="s">
        <v>25</v>
      </c>
      <c r="B78" s="7" t="str">
        <f>"2102241418"</f>
        <v>2102241418</v>
      </c>
      <c r="C78" s="8">
        <v>65.2</v>
      </c>
    </row>
    <row r="79" s="1" customFormat="1" spans="1:3">
      <c r="A79" s="7" t="s">
        <v>25</v>
      </c>
      <c r="B79" s="7" t="str">
        <f>"2102241417"</f>
        <v>2102241417</v>
      </c>
      <c r="C79" s="8">
        <v>64.9</v>
      </c>
    </row>
    <row r="80" s="1" customFormat="1" spans="1:3">
      <c r="A80" s="7" t="s">
        <v>25</v>
      </c>
      <c r="B80" s="7" t="str">
        <f>"2102241430"</f>
        <v>2102241430</v>
      </c>
      <c r="C80" s="8">
        <v>63.4</v>
      </c>
    </row>
    <row r="81" s="1" customFormat="1" spans="1:3">
      <c r="A81" s="7" t="s">
        <v>25</v>
      </c>
      <c r="B81" s="7" t="str">
        <f>"2102241405"</f>
        <v>2102241405</v>
      </c>
      <c r="C81" s="8">
        <v>63.2</v>
      </c>
    </row>
    <row r="82" s="1" customFormat="1" spans="1:3">
      <c r="A82" s="7" t="s">
        <v>25</v>
      </c>
      <c r="B82" s="7" t="str">
        <f>"2102241419"</f>
        <v>2102241419</v>
      </c>
      <c r="C82" s="8">
        <v>62.8</v>
      </c>
    </row>
    <row r="83" s="1" customFormat="1" spans="1:3">
      <c r="A83" s="7" t="s">
        <v>25</v>
      </c>
      <c r="B83" s="7" t="str">
        <f>"2102241429"</f>
        <v>2102241429</v>
      </c>
      <c r="C83" s="8">
        <v>62.1</v>
      </c>
    </row>
    <row r="84" s="1" customFormat="1" spans="1:3">
      <c r="A84" s="7" t="s">
        <v>25</v>
      </c>
      <c r="B84" s="7" t="str">
        <f>"2102241330"</f>
        <v>2102241330</v>
      </c>
      <c r="C84" s="8">
        <v>61.1</v>
      </c>
    </row>
    <row r="85" s="1" customFormat="1" spans="1:3">
      <c r="A85" s="7" t="s">
        <v>25</v>
      </c>
      <c r="B85" s="7" t="str">
        <f>"2102241403"</f>
        <v>2102241403</v>
      </c>
      <c r="C85" s="8">
        <v>60.4</v>
      </c>
    </row>
    <row r="86" s="1" customFormat="1" spans="1:3">
      <c r="A86" s="7" t="s">
        <v>25</v>
      </c>
      <c r="B86" s="7" t="str">
        <f>"2102241412"</f>
        <v>2102241412</v>
      </c>
      <c r="C86" s="8">
        <v>59</v>
      </c>
    </row>
    <row r="87" s="1" customFormat="1" spans="1:3">
      <c r="A87" s="7" t="s">
        <v>25</v>
      </c>
      <c r="B87" s="7" t="str">
        <f>"2102241406"</f>
        <v>2102241406</v>
      </c>
      <c r="C87" s="8">
        <v>58.9</v>
      </c>
    </row>
    <row r="88" s="1" customFormat="1" spans="1:3">
      <c r="A88" s="7" t="s">
        <v>25</v>
      </c>
      <c r="B88" s="7" t="str">
        <f>"2102241422"</f>
        <v>2102241422</v>
      </c>
      <c r="C88" s="8">
        <v>57.7</v>
      </c>
    </row>
    <row r="89" s="1" customFormat="1" spans="1:3">
      <c r="A89" s="7" t="s">
        <v>26</v>
      </c>
      <c r="B89" s="7" t="str">
        <f>"2102251501"</f>
        <v>2102251501</v>
      </c>
      <c r="C89" s="8">
        <v>55.6</v>
      </c>
    </row>
    <row r="90" s="1" customFormat="1" spans="1:3">
      <c r="A90" s="7" t="s">
        <v>27</v>
      </c>
      <c r="B90" s="7" t="str">
        <f>"2102261505"</f>
        <v>2102261505</v>
      </c>
      <c r="C90" s="8">
        <v>62.7</v>
      </c>
    </row>
    <row r="91" s="1" customFormat="1" spans="1:3">
      <c r="A91" s="7" t="s">
        <v>28</v>
      </c>
      <c r="B91" s="7" t="str">
        <f>"2102271509"</f>
        <v>2102271509</v>
      </c>
      <c r="C91" s="8">
        <v>62.9</v>
      </c>
    </row>
    <row r="92" s="1" customFormat="1" spans="1:3">
      <c r="A92" s="7" t="s">
        <v>28</v>
      </c>
      <c r="B92" s="7" t="str">
        <f>"2102271507"</f>
        <v>2102271507</v>
      </c>
      <c r="C92" s="8">
        <v>56.8</v>
      </c>
    </row>
    <row r="93" s="1" customFormat="1" spans="1:3">
      <c r="A93" s="7" t="s">
        <v>29</v>
      </c>
      <c r="B93" s="7" t="str">
        <f>"2102281518"</f>
        <v>2102281518</v>
      </c>
      <c r="C93" s="8">
        <v>68.8</v>
      </c>
    </row>
    <row r="94" s="1" customFormat="1" spans="1:3">
      <c r="A94" s="7" t="s">
        <v>29</v>
      </c>
      <c r="B94" s="7" t="str">
        <f>"2102281521"</f>
        <v>2102281521</v>
      </c>
      <c r="C94" s="8">
        <v>61.5</v>
      </c>
    </row>
    <row r="95" s="1" customFormat="1" spans="1:3">
      <c r="A95" s="7" t="s">
        <v>29</v>
      </c>
      <c r="B95" s="7" t="str">
        <f>"2102281523"</f>
        <v>2102281523</v>
      </c>
      <c r="C95" s="8">
        <v>60.3</v>
      </c>
    </row>
    <row r="96" s="1" customFormat="1" spans="1:3">
      <c r="A96" s="7" t="s">
        <v>29</v>
      </c>
      <c r="B96" s="7" t="str">
        <f>"2102281511"</f>
        <v>2102281511</v>
      </c>
      <c r="C96" s="8">
        <v>59.9</v>
      </c>
    </row>
    <row r="97" s="1" customFormat="1" spans="1:3">
      <c r="A97" s="7" t="s">
        <v>29</v>
      </c>
      <c r="B97" s="7" t="str">
        <f>"2102281524"</f>
        <v>2102281524</v>
      </c>
      <c r="C97" s="8">
        <v>55.2</v>
      </c>
    </row>
    <row r="98" s="1" customFormat="1" spans="1:3">
      <c r="A98" s="7" t="s">
        <v>30</v>
      </c>
      <c r="B98" s="7" t="str">
        <f>"2102291601"</f>
        <v>2102291601</v>
      </c>
      <c r="C98" s="8">
        <v>60.3</v>
      </c>
    </row>
    <row r="99" s="1" customFormat="1" spans="1:3">
      <c r="A99" s="7" t="s">
        <v>31</v>
      </c>
      <c r="B99" s="7" t="str">
        <f>"2102301614"</f>
        <v>2102301614</v>
      </c>
      <c r="C99" s="8">
        <v>68.4</v>
      </c>
    </row>
    <row r="100" s="1" customFormat="1" spans="1:3">
      <c r="A100" s="7" t="s">
        <v>31</v>
      </c>
      <c r="B100" s="7" t="str">
        <f>"2102301703"</f>
        <v>2102301703</v>
      </c>
      <c r="C100" s="8">
        <v>63.8</v>
      </c>
    </row>
    <row r="101" s="1" customFormat="1" spans="1:3">
      <c r="A101" s="7" t="s">
        <v>31</v>
      </c>
      <c r="B101" s="7" t="str">
        <f>"2102301629"</f>
        <v>2102301629</v>
      </c>
      <c r="C101" s="8">
        <v>61.9</v>
      </c>
    </row>
    <row r="102" s="1" customFormat="1" spans="1:3">
      <c r="A102" s="7" t="s">
        <v>32</v>
      </c>
      <c r="B102" s="7" t="str">
        <f>"2102311717"</f>
        <v>2102311717</v>
      </c>
      <c r="C102" s="8">
        <v>64.2</v>
      </c>
    </row>
    <row r="103" s="1" customFormat="1" spans="1:3">
      <c r="A103" s="7" t="s">
        <v>32</v>
      </c>
      <c r="B103" s="7" t="str">
        <f>"2102311705"</f>
        <v>2102311705</v>
      </c>
      <c r="C103" s="8">
        <v>59.3</v>
      </c>
    </row>
    <row r="104" s="1" customFormat="1" spans="1:3">
      <c r="A104" s="7" t="s">
        <v>32</v>
      </c>
      <c r="B104" s="7" t="str">
        <f>"2102311723"</f>
        <v>2102311723</v>
      </c>
      <c r="C104" s="8">
        <v>59.1</v>
      </c>
    </row>
    <row r="105" s="1" customFormat="1" spans="1:3">
      <c r="A105" s="7" t="s">
        <v>33</v>
      </c>
      <c r="B105" s="7" t="str">
        <f>"2102331805"</f>
        <v>2102331805</v>
      </c>
      <c r="C105" s="8">
        <v>69.3</v>
      </c>
    </row>
    <row r="106" s="1" customFormat="1" spans="1:3">
      <c r="A106" s="7" t="s">
        <v>33</v>
      </c>
      <c r="B106" s="7" t="str">
        <f>"2102331811"</f>
        <v>2102331811</v>
      </c>
      <c r="C106" s="8">
        <v>66.8</v>
      </c>
    </row>
    <row r="107" s="1" customFormat="1" spans="1:3">
      <c r="A107" s="7" t="s">
        <v>33</v>
      </c>
      <c r="B107" s="7" t="str">
        <f>"2102331729"</f>
        <v>2102331729</v>
      </c>
      <c r="C107" s="8">
        <v>66.5</v>
      </c>
    </row>
    <row r="108" s="1" customFormat="1" spans="1:3">
      <c r="A108" s="7" t="s">
        <v>34</v>
      </c>
      <c r="B108" s="7" t="str">
        <f>"2102341925"</f>
        <v>2102341925</v>
      </c>
      <c r="C108" s="8">
        <v>72.6</v>
      </c>
    </row>
    <row r="109" s="1" customFormat="1" spans="1:3">
      <c r="A109" s="7" t="s">
        <v>34</v>
      </c>
      <c r="B109" s="7" t="str">
        <f>"2102341819"</f>
        <v>2102341819</v>
      </c>
      <c r="C109" s="8">
        <v>68.8</v>
      </c>
    </row>
    <row r="110" s="1" customFormat="1" spans="1:3">
      <c r="A110" s="7" t="s">
        <v>34</v>
      </c>
      <c r="B110" s="7" t="str">
        <f>"2102341908"</f>
        <v>2102341908</v>
      </c>
      <c r="C110" s="8">
        <v>68.2</v>
      </c>
    </row>
    <row r="111" s="1" customFormat="1" spans="1:3">
      <c r="A111" s="7" t="s">
        <v>34</v>
      </c>
      <c r="B111" s="7" t="str">
        <f>"2102342001"</f>
        <v>2102342001</v>
      </c>
      <c r="C111" s="8">
        <v>68.2</v>
      </c>
    </row>
    <row r="112" s="1" customFormat="1" spans="1:3">
      <c r="A112" s="7" t="s">
        <v>35</v>
      </c>
      <c r="B112" s="7" t="str">
        <f>"2102362006"</f>
        <v>2102362006</v>
      </c>
      <c r="C112" s="8">
        <v>64.8</v>
      </c>
    </row>
    <row r="113" s="1" customFormat="1" spans="1:3">
      <c r="A113" s="7" t="s">
        <v>36</v>
      </c>
      <c r="B113" s="7" t="str">
        <f>"2102372028"</f>
        <v>2102372028</v>
      </c>
      <c r="C113" s="8">
        <v>71.8</v>
      </c>
    </row>
    <row r="114" s="1" customFormat="1" spans="1:3">
      <c r="A114" s="7" t="s">
        <v>36</v>
      </c>
      <c r="B114" s="7" t="str">
        <f>"2102372119"</f>
        <v>2102372119</v>
      </c>
      <c r="C114" s="8">
        <v>71.5</v>
      </c>
    </row>
    <row r="115" s="1" customFormat="1" spans="1:3">
      <c r="A115" s="7" t="s">
        <v>36</v>
      </c>
      <c r="B115" s="7" t="str">
        <f>"2102372105"</f>
        <v>2102372105</v>
      </c>
      <c r="C115" s="8">
        <v>68.6</v>
      </c>
    </row>
    <row r="116" s="1" customFormat="1" spans="1:3">
      <c r="A116" s="7" t="s">
        <v>37</v>
      </c>
      <c r="B116" s="7" t="str">
        <f>"2102382228"</f>
        <v>2102382228</v>
      </c>
      <c r="C116" s="8">
        <v>71.1</v>
      </c>
    </row>
    <row r="117" s="1" customFormat="1" spans="1:3">
      <c r="A117" s="7" t="s">
        <v>37</v>
      </c>
      <c r="B117" s="7" t="str">
        <f>"2102382229"</f>
        <v>2102382229</v>
      </c>
      <c r="C117" s="8">
        <v>64.9</v>
      </c>
    </row>
    <row r="118" s="1" customFormat="1" spans="1:3">
      <c r="A118" s="7" t="s">
        <v>37</v>
      </c>
      <c r="B118" s="7" t="str">
        <f>"2102382129"</f>
        <v>2102382129</v>
      </c>
      <c r="C118" s="8">
        <v>64.5</v>
      </c>
    </row>
    <row r="119" s="1" customFormat="1" spans="1:3">
      <c r="A119" s="7" t="s">
        <v>38</v>
      </c>
      <c r="B119" s="7" t="str">
        <f>"2102392427"</f>
        <v>2102392427</v>
      </c>
      <c r="C119" s="8">
        <v>68.7</v>
      </c>
    </row>
    <row r="120" s="1" customFormat="1" spans="1:3">
      <c r="A120" s="7" t="s">
        <v>38</v>
      </c>
      <c r="B120" s="7" t="str">
        <f>"2102392424"</f>
        <v>2102392424</v>
      </c>
      <c r="C120" s="8">
        <v>66.8</v>
      </c>
    </row>
    <row r="121" s="1" customFormat="1" spans="1:3">
      <c r="A121" s="7" t="s">
        <v>38</v>
      </c>
      <c r="B121" s="7" t="str">
        <f>"2102392323"</f>
        <v>2102392323</v>
      </c>
      <c r="C121" s="8">
        <v>65.6</v>
      </c>
    </row>
    <row r="122" s="1" customFormat="1" spans="1:3">
      <c r="A122" s="7" t="s">
        <v>39</v>
      </c>
      <c r="B122" s="7" t="str">
        <f>"2102402508"</f>
        <v>2102402508</v>
      </c>
      <c r="C122" s="8">
        <v>75.7</v>
      </c>
    </row>
    <row r="123" s="1" customFormat="1" spans="1:3">
      <c r="A123" s="7" t="s">
        <v>39</v>
      </c>
      <c r="B123" s="7" t="str">
        <f>"2102402515"</f>
        <v>2102402515</v>
      </c>
      <c r="C123" s="8">
        <v>64.1</v>
      </c>
    </row>
    <row r="124" s="1" customFormat="1" spans="1:3">
      <c r="A124" s="7" t="s">
        <v>39</v>
      </c>
      <c r="B124" s="7" t="str">
        <f>"2102402509"</f>
        <v>2102402509</v>
      </c>
      <c r="C124" s="8">
        <v>61.1</v>
      </c>
    </row>
    <row r="125" s="1" customFormat="1" spans="1:3">
      <c r="A125" s="7" t="s">
        <v>40</v>
      </c>
      <c r="B125" s="7" t="str">
        <f>"2102412516"</f>
        <v>2102412516</v>
      </c>
      <c r="C125" s="8">
        <v>71.6</v>
      </c>
    </row>
    <row r="126" s="1" customFormat="1" spans="1:3">
      <c r="A126" s="7" t="s">
        <v>40</v>
      </c>
      <c r="B126" s="7" t="str">
        <f>"2102412621"</f>
        <v>2102412621</v>
      </c>
      <c r="C126" s="8">
        <v>66</v>
      </c>
    </row>
    <row r="127" s="1" customFormat="1" spans="1:3">
      <c r="A127" s="7" t="s">
        <v>40</v>
      </c>
      <c r="B127" s="7" t="str">
        <f>"2102412616"</f>
        <v>2102412616</v>
      </c>
      <c r="C127" s="8">
        <v>65.8</v>
      </c>
    </row>
    <row r="128" s="1" customFormat="1" spans="1:3">
      <c r="A128" s="7" t="s">
        <v>40</v>
      </c>
      <c r="B128" s="7" t="str">
        <f>"2102412722"</f>
        <v>2102412722</v>
      </c>
      <c r="C128" s="8">
        <v>65.1</v>
      </c>
    </row>
    <row r="129" s="1" customFormat="1" spans="1:3">
      <c r="A129" s="7" t="s">
        <v>40</v>
      </c>
      <c r="B129" s="7" t="str">
        <f>"2102412528"</f>
        <v>2102412528</v>
      </c>
      <c r="C129" s="8">
        <v>64.9</v>
      </c>
    </row>
    <row r="130" s="1" customFormat="1" spans="1:3">
      <c r="A130" s="7" t="s">
        <v>41</v>
      </c>
      <c r="B130" s="7" t="str">
        <f>"2102422819"</f>
        <v>2102422819</v>
      </c>
      <c r="C130" s="8">
        <v>71.6</v>
      </c>
    </row>
    <row r="131" s="1" customFormat="1" spans="1:3">
      <c r="A131" s="7" t="s">
        <v>41</v>
      </c>
      <c r="B131" s="7" t="str">
        <f>"2102422825"</f>
        <v>2102422825</v>
      </c>
      <c r="C131" s="8">
        <v>69.9</v>
      </c>
    </row>
    <row r="132" s="1" customFormat="1" spans="1:3">
      <c r="A132" s="7" t="s">
        <v>41</v>
      </c>
      <c r="B132" s="7" t="str">
        <f>"2102422816"</f>
        <v>2102422816</v>
      </c>
      <c r="C132" s="8">
        <v>63.5</v>
      </c>
    </row>
    <row r="133" s="1" customFormat="1" spans="1:3">
      <c r="A133" s="7" t="s">
        <v>42</v>
      </c>
      <c r="B133" s="7" t="str">
        <f>"2102432829"</f>
        <v>2102432829</v>
      </c>
      <c r="C133" s="8">
        <v>57</v>
      </c>
    </row>
    <row r="134" s="1" customFormat="1" spans="1:3">
      <c r="A134" s="7" t="s">
        <v>43</v>
      </c>
      <c r="B134" s="7" t="str">
        <f>"2102442912"</f>
        <v>2102442912</v>
      </c>
      <c r="C134" s="8">
        <v>71.3</v>
      </c>
    </row>
    <row r="135" s="1" customFormat="1" spans="1:3">
      <c r="A135" s="7" t="s">
        <v>43</v>
      </c>
      <c r="B135" s="7" t="str">
        <f>"2102442909"</f>
        <v>2102442909</v>
      </c>
      <c r="C135" s="8">
        <v>69.7</v>
      </c>
    </row>
    <row r="136" s="1" customFormat="1" spans="1:3">
      <c r="A136" s="7" t="s">
        <v>43</v>
      </c>
      <c r="B136" s="7" t="str">
        <f>"2102442902"</f>
        <v>2102442902</v>
      </c>
      <c r="C136" s="8">
        <v>68.5</v>
      </c>
    </row>
    <row r="137" s="1" customFormat="1" spans="1:3">
      <c r="A137" s="7" t="s">
        <v>44</v>
      </c>
      <c r="B137" s="7" t="str">
        <f>"2102453002"</f>
        <v>2102453002</v>
      </c>
      <c r="C137" s="8">
        <v>70</v>
      </c>
    </row>
    <row r="138" s="1" customFormat="1" spans="1:3">
      <c r="A138" s="7" t="s">
        <v>44</v>
      </c>
      <c r="B138" s="7" t="str">
        <f>"2102452930"</f>
        <v>2102452930</v>
      </c>
      <c r="C138" s="8">
        <v>66.3</v>
      </c>
    </row>
    <row r="139" s="1" customFormat="1" spans="1:3">
      <c r="A139" s="7" t="s">
        <v>44</v>
      </c>
      <c r="B139" s="7" t="str">
        <f>"2102452929"</f>
        <v>2102452929</v>
      </c>
      <c r="C139" s="8">
        <v>63.4</v>
      </c>
    </row>
    <row r="140" s="1" customFormat="1" spans="1:3">
      <c r="A140" s="7" t="s">
        <v>45</v>
      </c>
      <c r="B140" s="7" t="str">
        <f>"2102463006"</f>
        <v>2102463006</v>
      </c>
      <c r="C140" s="8">
        <v>65.9</v>
      </c>
    </row>
    <row r="141" s="1" customFormat="1" spans="1:3">
      <c r="A141" s="7" t="s">
        <v>45</v>
      </c>
      <c r="B141" s="7" t="str">
        <f>"2102463005"</f>
        <v>2102463005</v>
      </c>
      <c r="C141" s="8">
        <v>56.4</v>
      </c>
    </row>
    <row r="142" s="1" customFormat="1" spans="1:3">
      <c r="A142" s="7" t="s">
        <v>46</v>
      </c>
      <c r="B142" s="7" t="str">
        <f>"2102473019"</f>
        <v>2102473019</v>
      </c>
      <c r="C142" s="8">
        <v>73</v>
      </c>
    </row>
    <row r="143" s="1" customFormat="1" spans="1:3">
      <c r="A143" s="7" t="s">
        <v>46</v>
      </c>
      <c r="B143" s="7" t="str">
        <f>"2102473106"</f>
        <v>2102473106</v>
      </c>
      <c r="C143" s="8">
        <v>73</v>
      </c>
    </row>
    <row r="144" s="1" customFormat="1" spans="1:3">
      <c r="A144" s="7" t="s">
        <v>46</v>
      </c>
      <c r="B144" s="7" t="str">
        <f>"2102473017"</f>
        <v>2102473017</v>
      </c>
      <c r="C144" s="8">
        <v>71.6</v>
      </c>
    </row>
    <row r="145" s="1" customFormat="1" spans="1:3">
      <c r="A145" s="7" t="s">
        <v>46</v>
      </c>
      <c r="B145" s="7" t="str">
        <f>"2102473302"</f>
        <v>2102473302</v>
      </c>
      <c r="C145" s="8">
        <v>70.9</v>
      </c>
    </row>
    <row r="146" s="1" customFormat="1" spans="1:3">
      <c r="A146" s="7" t="s">
        <v>46</v>
      </c>
      <c r="B146" s="7" t="str">
        <f>"2102473016"</f>
        <v>2102473016</v>
      </c>
      <c r="C146" s="8">
        <v>69</v>
      </c>
    </row>
    <row r="147" s="1" customFormat="1" spans="1:3">
      <c r="A147" s="7" t="s">
        <v>46</v>
      </c>
      <c r="B147" s="7" t="str">
        <f>"2102473307"</f>
        <v>2102473307</v>
      </c>
      <c r="C147" s="8">
        <v>68.8</v>
      </c>
    </row>
    <row r="148" s="1" customFormat="1" spans="1:3">
      <c r="A148" s="7" t="s">
        <v>46</v>
      </c>
      <c r="B148" s="7" t="str">
        <f>"2102473020"</f>
        <v>2102473020</v>
      </c>
      <c r="C148" s="8">
        <v>67.9</v>
      </c>
    </row>
    <row r="149" s="1" customFormat="1" spans="1:3">
      <c r="A149" s="7" t="s">
        <v>46</v>
      </c>
      <c r="B149" s="7" t="str">
        <f>"2102473319"</f>
        <v>2102473319</v>
      </c>
      <c r="C149" s="8">
        <v>67.7</v>
      </c>
    </row>
    <row r="150" s="1" customFormat="1" spans="1:3">
      <c r="A150" s="7" t="s">
        <v>46</v>
      </c>
      <c r="B150" s="7" t="str">
        <f>"2102473303"</f>
        <v>2102473303</v>
      </c>
      <c r="C150" s="8">
        <v>67.5</v>
      </c>
    </row>
    <row r="151" s="1" customFormat="1" spans="1:3">
      <c r="A151" s="7" t="s">
        <v>46</v>
      </c>
      <c r="B151" s="7" t="str">
        <f>"2102473025"</f>
        <v>2102473025</v>
      </c>
      <c r="C151" s="8">
        <v>67.4</v>
      </c>
    </row>
    <row r="152" s="1" customFormat="1" spans="1:3">
      <c r="A152" s="7" t="s">
        <v>46</v>
      </c>
      <c r="B152" s="7" t="str">
        <f>"2102473122"</f>
        <v>2102473122</v>
      </c>
      <c r="C152" s="8">
        <v>66.7</v>
      </c>
    </row>
    <row r="153" s="1" customFormat="1" spans="1:3">
      <c r="A153" s="7" t="s">
        <v>46</v>
      </c>
      <c r="B153" s="7" t="str">
        <f>"2102473011"</f>
        <v>2102473011</v>
      </c>
      <c r="C153" s="8">
        <v>66.5</v>
      </c>
    </row>
    <row r="154" s="1" customFormat="1" spans="1:3">
      <c r="A154" s="7" t="s">
        <v>47</v>
      </c>
      <c r="B154" s="7" t="str">
        <f>"2102483503"</f>
        <v>2102483503</v>
      </c>
      <c r="C154" s="8">
        <v>67</v>
      </c>
    </row>
    <row r="155" s="1" customFormat="1" spans="1:3">
      <c r="A155" s="7" t="s">
        <v>47</v>
      </c>
      <c r="B155" s="7" t="str">
        <f>"2102483413"</f>
        <v>2102483413</v>
      </c>
      <c r="C155" s="8">
        <v>64.3</v>
      </c>
    </row>
    <row r="156" s="1" customFormat="1" spans="1:3">
      <c r="A156" s="7" t="s">
        <v>47</v>
      </c>
      <c r="B156" s="7" t="str">
        <f>"2102483424"</f>
        <v>2102483424</v>
      </c>
      <c r="C156" s="8">
        <v>63.8</v>
      </c>
    </row>
    <row r="157" s="1" customFormat="1" spans="1:3">
      <c r="A157" s="7" t="s">
        <v>48</v>
      </c>
      <c r="B157" s="7" t="str">
        <f>"2102493618"</f>
        <v>2102493618</v>
      </c>
      <c r="C157" s="8">
        <v>64.7</v>
      </c>
    </row>
    <row r="158" s="1" customFormat="1" spans="1:3">
      <c r="A158" s="7" t="s">
        <v>48</v>
      </c>
      <c r="B158" s="7" t="str">
        <f>"2102493521"</f>
        <v>2102493521</v>
      </c>
      <c r="C158" s="8">
        <v>64.5</v>
      </c>
    </row>
    <row r="159" s="1" customFormat="1" spans="1:3">
      <c r="A159" s="7" t="s">
        <v>48</v>
      </c>
      <c r="B159" s="7" t="str">
        <f>"2102493524"</f>
        <v>2102493524</v>
      </c>
      <c r="C159" s="8">
        <v>63.8</v>
      </c>
    </row>
    <row r="160" s="1" customFormat="1" spans="1:3">
      <c r="A160" s="7" t="s">
        <v>49</v>
      </c>
      <c r="B160" s="7" t="str">
        <f>"2102503717"</f>
        <v>2102503717</v>
      </c>
      <c r="C160" s="8">
        <v>64.5</v>
      </c>
    </row>
    <row r="161" s="1" customFormat="1" spans="1:3">
      <c r="A161" s="7" t="s">
        <v>49</v>
      </c>
      <c r="B161" s="7" t="str">
        <f>"2102503702"</f>
        <v>2102503702</v>
      </c>
      <c r="C161" s="8">
        <v>63.8</v>
      </c>
    </row>
    <row r="162" s="1" customFormat="1" spans="1:3">
      <c r="A162" s="7" t="s">
        <v>49</v>
      </c>
      <c r="B162" s="7" t="str">
        <f>"2102503624"</f>
        <v>2102503624</v>
      </c>
      <c r="C162" s="8">
        <v>62.7</v>
      </c>
    </row>
    <row r="163" s="1" customFormat="1" spans="1:3">
      <c r="A163" s="7" t="s">
        <v>50</v>
      </c>
      <c r="B163" s="7" t="str">
        <f>"2102513922"</f>
        <v>2102513922</v>
      </c>
      <c r="C163" s="8">
        <v>68.3</v>
      </c>
    </row>
    <row r="164" s="1" customFormat="1" spans="1:3">
      <c r="A164" s="7" t="s">
        <v>50</v>
      </c>
      <c r="B164" s="7" t="str">
        <f>"2102513728"</f>
        <v>2102513728</v>
      </c>
      <c r="C164" s="8">
        <v>66.3</v>
      </c>
    </row>
    <row r="165" s="1" customFormat="1" spans="1:3">
      <c r="A165" s="7" t="s">
        <v>50</v>
      </c>
      <c r="B165" s="7" t="str">
        <f>"2102513806"</f>
        <v>2102513806</v>
      </c>
      <c r="C165" s="8">
        <v>65.7</v>
      </c>
    </row>
    <row r="166" s="1" customFormat="1" spans="1:3">
      <c r="A166" s="7" t="s">
        <v>51</v>
      </c>
      <c r="B166" s="7" t="str">
        <f>"2102524007"</f>
        <v>2102524007</v>
      </c>
      <c r="C166" s="8">
        <v>62.4</v>
      </c>
    </row>
    <row r="167" s="1" customFormat="1" spans="1:3">
      <c r="A167" s="7" t="s">
        <v>51</v>
      </c>
      <c r="B167" s="7" t="str">
        <f>"2102524002"</f>
        <v>2102524002</v>
      </c>
      <c r="C167" s="8">
        <v>61.5</v>
      </c>
    </row>
    <row r="168" s="1" customFormat="1" spans="1:3">
      <c r="A168" s="7" t="s">
        <v>51</v>
      </c>
      <c r="B168" s="7" t="str">
        <f>"2102524001"</f>
        <v>2102524001</v>
      </c>
      <c r="C168" s="8">
        <v>61.4</v>
      </c>
    </row>
    <row r="169" s="1" customFormat="1" spans="1:3">
      <c r="A169" s="7" t="s">
        <v>52</v>
      </c>
      <c r="B169" s="7" t="str">
        <f>"2102534023"</f>
        <v>2102534023</v>
      </c>
      <c r="C169" s="8">
        <v>68.3</v>
      </c>
    </row>
    <row r="170" s="1" customFormat="1" spans="1:3">
      <c r="A170" s="7" t="s">
        <v>52</v>
      </c>
      <c r="B170" s="7" t="str">
        <f>"2102534025"</f>
        <v>2102534025</v>
      </c>
      <c r="C170" s="8">
        <v>66.6</v>
      </c>
    </row>
    <row r="171" s="1" customFormat="1" spans="1:3">
      <c r="A171" s="7" t="s">
        <v>52</v>
      </c>
      <c r="B171" s="7" t="str">
        <f>"2102534028"</f>
        <v>2102534028</v>
      </c>
      <c r="C171" s="8">
        <v>60.1</v>
      </c>
    </row>
    <row r="172" s="1" customFormat="1" spans="1:3">
      <c r="A172" s="7" t="s">
        <v>53</v>
      </c>
      <c r="B172" s="7" t="str">
        <f>"2102544209"</f>
        <v>2102544209</v>
      </c>
      <c r="C172" s="8">
        <v>78</v>
      </c>
    </row>
    <row r="173" s="1" customFormat="1" spans="1:3">
      <c r="A173" s="7" t="s">
        <v>53</v>
      </c>
      <c r="B173" s="7" t="str">
        <f>"2102544303"</f>
        <v>2102544303</v>
      </c>
      <c r="C173" s="8">
        <v>72.9</v>
      </c>
    </row>
    <row r="174" s="1" customFormat="1" spans="1:3">
      <c r="A174" s="7" t="s">
        <v>53</v>
      </c>
      <c r="B174" s="7" t="str">
        <f>"2102544106"</f>
        <v>2102544106</v>
      </c>
      <c r="C174" s="8">
        <v>67.3</v>
      </c>
    </row>
    <row r="175" s="1" customFormat="1" spans="1:3">
      <c r="A175" s="7" t="s">
        <v>54</v>
      </c>
      <c r="B175" s="7" t="str">
        <f>"2102554308"</f>
        <v>2102554308</v>
      </c>
      <c r="C175" s="8">
        <v>68.5</v>
      </c>
    </row>
    <row r="176" s="1" customFormat="1" spans="1:3">
      <c r="A176" s="7" t="s">
        <v>54</v>
      </c>
      <c r="B176" s="7" t="str">
        <f>"2102554322"</f>
        <v>2102554322</v>
      </c>
      <c r="C176" s="8">
        <v>66.4</v>
      </c>
    </row>
    <row r="177" s="1" customFormat="1" spans="1:3">
      <c r="A177" s="7" t="s">
        <v>54</v>
      </c>
      <c r="B177" s="7" t="str">
        <f>"2102554317"</f>
        <v>2102554317</v>
      </c>
      <c r="C177" s="8">
        <v>62.2</v>
      </c>
    </row>
    <row r="178" s="1" customFormat="1" spans="1:3">
      <c r="A178" s="7" t="s">
        <v>55</v>
      </c>
      <c r="B178" s="7" t="str">
        <f>"2102574409"</f>
        <v>2102574409</v>
      </c>
      <c r="C178" s="8">
        <v>67.2</v>
      </c>
    </row>
    <row r="179" s="1" customFormat="1" spans="1:3">
      <c r="A179" s="7" t="s">
        <v>55</v>
      </c>
      <c r="B179" s="7" t="str">
        <f>"2102574405"</f>
        <v>2102574405</v>
      </c>
      <c r="C179" s="8">
        <v>65.6</v>
      </c>
    </row>
    <row r="180" s="1" customFormat="1" spans="1:3">
      <c r="A180" s="7" t="s">
        <v>55</v>
      </c>
      <c r="B180" s="7" t="str">
        <f>"2102574410"</f>
        <v>2102574410</v>
      </c>
      <c r="C180" s="8">
        <v>65.6</v>
      </c>
    </row>
    <row r="181" s="1" customFormat="1" spans="1:3">
      <c r="A181" s="7" t="s">
        <v>56</v>
      </c>
      <c r="B181" s="7" t="str">
        <f>"2102584501"</f>
        <v>2102584501</v>
      </c>
      <c r="C181" s="8">
        <v>67.5</v>
      </c>
    </row>
    <row r="182" s="1" customFormat="1" spans="1:3">
      <c r="A182" s="7" t="s">
        <v>56</v>
      </c>
      <c r="B182" s="7" t="str">
        <f>"2102584425"</f>
        <v>2102584425</v>
      </c>
      <c r="C182" s="8">
        <v>63.5</v>
      </c>
    </row>
    <row r="183" s="1" customFormat="1" spans="1:3">
      <c r="A183" s="7" t="s">
        <v>56</v>
      </c>
      <c r="B183" s="7" t="str">
        <f>"2102584423"</f>
        <v>2102584423</v>
      </c>
      <c r="C183" s="8">
        <v>62.3</v>
      </c>
    </row>
    <row r="184" s="1" customFormat="1" spans="1:3">
      <c r="A184" s="7" t="s">
        <v>57</v>
      </c>
      <c r="B184" s="7" t="str">
        <f>"2102594504"</f>
        <v>2102594504</v>
      </c>
      <c r="C184" s="8">
        <v>67.8</v>
      </c>
    </row>
    <row r="185" s="1" customFormat="1" spans="1:3">
      <c r="A185" s="7" t="s">
        <v>57</v>
      </c>
      <c r="B185" s="7" t="str">
        <f>"2102594506"</f>
        <v>2102594506</v>
      </c>
      <c r="C185" s="8">
        <v>64.7</v>
      </c>
    </row>
    <row r="186" s="1" customFormat="1" spans="1:3">
      <c r="A186" s="7" t="s">
        <v>58</v>
      </c>
      <c r="B186" s="7" t="str">
        <f>"2102604512"</f>
        <v>2102604512</v>
      </c>
      <c r="C186" s="8">
        <v>62.5</v>
      </c>
    </row>
    <row r="187" s="1" customFormat="1" spans="1:3">
      <c r="A187" s="7" t="s">
        <v>58</v>
      </c>
      <c r="B187" s="7" t="str">
        <f>"2102604516"</f>
        <v>2102604516</v>
      </c>
      <c r="C187" s="8">
        <v>60.2</v>
      </c>
    </row>
    <row r="188" s="1" customFormat="1" spans="1:3">
      <c r="A188" s="7" t="s">
        <v>59</v>
      </c>
      <c r="B188" s="7" t="str">
        <f>"2102614619"</f>
        <v>2102614619</v>
      </c>
      <c r="C188" s="8">
        <v>68</v>
      </c>
    </row>
    <row r="189" s="1" customFormat="1" spans="1:3">
      <c r="A189" s="7" t="s">
        <v>59</v>
      </c>
      <c r="B189" s="7" t="str">
        <f>"2102614521"</f>
        <v>2102614521</v>
      </c>
      <c r="C189" s="8">
        <v>65.1</v>
      </c>
    </row>
    <row r="190" s="1" customFormat="1" spans="1:3">
      <c r="A190" s="7" t="s">
        <v>59</v>
      </c>
      <c r="B190" s="7" t="str">
        <f>"2102614617"</f>
        <v>2102614617</v>
      </c>
      <c r="C190" s="8">
        <v>64.8</v>
      </c>
    </row>
    <row r="191" s="1" customFormat="1" spans="1:3">
      <c r="A191" s="7" t="s">
        <v>60</v>
      </c>
      <c r="B191" s="7" t="str">
        <f>"2102624630"</f>
        <v>2102624630</v>
      </c>
      <c r="C191" s="8">
        <v>69.9</v>
      </c>
    </row>
    <row r="192" s="1" customFormat="1" spans="1:3">
      <c r="A192" s="7" t="s">
        <v>60</v>
      </c>
      <c r="B192" s="7" t="str">
        <f>"2102624704"</f>
        <v>2102624704</v>
      </c>
      <c r="C192" s="8">
        <v>63.6</v>
      </c>
    </row>
    <row r="193" s="1" customFormat="1" spans="1:3">
      <c r="A193" s="7" t="s">
        <v>60</v>
      </c>
      <c r="B193" s="7" t="str">
        <f>"2102624628"</f>
        <v>2102624628</v>
      </c>
      <c r="C193" s="8">
        <v>63.2</v>
      </c>
    </row>
    <row r="194" s="1" customFormat="1" spans="1:3">
      <c r="A194" s="7" t="s">
        <v>61</v>
      </c>
      <c r="B194" s="7" t="str">
        <f>"2102634804"</f>
        <v>2102634804</v>
      </c>
      <c r="C194" s="8">
        <v>64.5</v>
      </c>
    </row>
    <row r="195" s="1" customFormat="1" spans="1:3">
      <c r="A195" s="7" t="s">
        <v>61</v>
      </c>
      <c r="B195" s="7" t="str">
        <f>"2102634719"</f>
        <v>2102634719</v>
      </c>
      <c r="C195" s="8">
        <v>64.3</v>
      </c>
    </row>
    <row r="196" s="1" customFormat="1" spans="1:3">
      <c r="A196" s="7" t="s">
        <v>61</v>
      </c>
      <c r="B196" s="7" t="str">
        <f>"2102634720"</f>
        <v>2102634720</v>
      </c>
      <c r="C196" s="8">
        <v>63.8</v>
      </c>
    </row>
    <row r="197" s="1" customFormat="1" spans="1:3">
      <c r="A197" s="7" t="s">
        <v>62</v>
      </c>
      <c r="B197" s="7" t="str">
        <f>"2102644815"</f>
        <v>2102644815</v>
      </c>
      <c r="C197" s="8">
        <v>71.1</v>
      </c>
    </row>
    <row r="198" s="1" customFormat="1" spans="1:3">
      <c r="A198" s="7" t="s">
        <v>62</v>
      </c>
      <c r="B198" s="7" t="str">
        <f>"2102644822"</f>
        <v>2102644822</v>
      </c>
      <c r="C198" s="8">
        <v>67.2</v>
      </c>
    </row>
    <row r="199" s="1" customFormat="1" spans="1:3">
      <c r="A199" s="7" t="s">
        <v>62</v>
      </c>
      <c r="B199" s="7" t="str">
        <f>"2102644829"</f>
        <v>2102644829</v>
      </c>
      <c r="C199" s="8">
        <v>66.6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BAYERN</cp:lastModifiedBy>
  <dcterms:created xsi:type="dcterms:W3CDTF">2021-07-19T01:18:00Z</dcterms:created>
  <dcterms:modified xsi:type="dcterms:W3CDTF">2021-09-06T01:46:12Z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9BAF34052AD24605B6F7F8573B2E665D</vt:lpwstr>
  </property>
  <property fmtid="{D5CDD505-2E9C-101B-9397-08002B2CF9AE}" pid="3" name="KSOProductBuildVer">
    <vt:lpwstr>2052-11.1.0.10700</vt:lpwstr>
  </property>
</Properties>
</file>