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7860" firstSheet="3" activeTab="3"/>
  </bookViews>
  <sheets>
    <sheet name="附表一资金表" sheetId="2" state="hidden" r:id="rId1"/>
    <sheet name="附表二打分汇总表" sheetId="3" state="hidden" r:id="rId2"/>
    <sheet name="省文件附表" sheetId="4" state="hidden" r:id="rId3"/>
    <sheet name="宿州市泗县2019年度新增债券资金使用项目绩效评价汇总表" sheetId="1" r:id="rId4"/>
  </sheets>
  <definedNames>
    <definedName name="_xlnm._FilterDatabase" localSheetId="3" hidden="1">宿州市泗县2019年度新增债券资金使用项目绩效评价汇总表!$A$4:$R$11</definedName>
    <definedName name="_xlnm.Print_Area" localSheetId="1">附表二打分汇总表!$A$2:$J$12</definedName>
    <definedName name="_xlnm.Print_Area" localSheetId="0">附表一资金表!$A$2:$K$12</definedName>
    <definedName name="_xlnm.Print_Area" localSheetId="2">省文件附表!$A$1:$I$11</definedName>
    <definedName name="_xlnm.Print_Area" localSheetId="3">宿州市泗县2019年度新增债券资金使用项目绩效评价汇总表!$A$1:$Q$11</definedName>
  </definedNames>
  <calcPr calcId="144525"/>
</workbook>
</file>

<file path=xl/calcChain.xml><?xml version="1.0" encoding="utf-8"?>
<calcChain xmlns="http://schemas.openxmlformats.org/spreadsheetml/2006/main"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Q8" i="1"/>
  <c r="P8" i="1"/>
  <c r="O8" i="1"/>
  <c r="N8" i="1"/>
  <c r="M8" i="1"/>
  <c r="L8" i="1"/>
  <c r="K8" i="1"/>
  <c r="J8" i="1"/>
  <c r="I8" i="1"/>
  <c r="H8" i="1"/>
  <c r="G8" i="1"/>
  <c r="F8" i="1"/>
  <c r="E8" i="1"/>
  <c r="Q7" i="1"/>
  <c r="P7" i="1"/>
  <c r="O7" i="1"/>
  <c r="N7" i="1"/>
  <c r="M7" i="1"/>
  <c r="L7" i="1"/>
  <c r="K7" i="1"/>
  <c r="J7" i="1"/>
  <c r="I7" i="1"/>
  <c r="H7" i="1"/>
  <c r="G7" i="1"/>
  <c r="F7" i="1"/>
  <c r="E7" i="1"/>
  <c r="Q6" i="1"/>
  <c r="P6" i="1"/>
  <c r="O6" i="1"/>
  <c r="N6" i="1"/>
  <c r="M6" i="1"/>
  <c r="L6" i="1"/>
  <c r="K6" i="1"/>
  <c r="J6" i="1"/>
  <c r="I6" i="1"/>
  <c r="H6" i="1"/>
  <c r="G6" i="1"/>
  <c r="F6" i="1"/>
  <c r="E6" i="1"/>
  <c r="Q5" i="1"/>
  <c r="P5" i="1"/>
  <c r="O5" i="1"/>
  <c r="N5" i="1"/>
  <c r="M5" i="1"/>
  <c r="L5" i="1"/>
  <c r="K5" i="1"/>
  <c r="J5" i="1"/>
  <c r="H5" i="1"/>
  <c r="F5" i="1"/>
  <c r="E5" i="1"/>
  <c r="H11" i="4"/>
  <c r="F11" i="4"/>
  <c r="E11" i="4"/>
  <c r="H10" i="4"/>
  <c r="F10" i="4"/>
  <c r="E10" i="4"/>
  <c r="H9" i="4"/>
  <c r="F9" i="4"/>
  <c r="E9" i="4"/>
  <c r="H8" i="4"/>
  <c r="F8" i="4"/>
  <c r="E8" i="4"/>
  <c r="H7" i="4"/>
  <c r="F7" i="4"/>
  <c r="E7" i="4"/>
  <c r="H6" i="4"/>
  <c r="F6" i="4"/>
  <c r="E6" i="4"/>
  <c r="H5" i="4"/>
  <c r="F5" i="4"/>
  <c r="E5" i="4"/>
  <c r="I16" i="3"/>
  <c r="H16" i="3"/>
  <c r="G16" i="3"/>
  <c r="I13" i="3"/>
  <c r="G13" i="3"/>
  <c r="E13" i="3"/>
  <c r="D13" i="3"/>
  <c r="J6" i="3"/>
  <c r="I6" i="3"/>
  <c r="H6" i="3"/>
  <c r="G6" i="3"/>
  <c r="F6" i="3"/>
  <c r="E6" i="3"/>
  <c r="D6" i="3"/>
  <c r="K12" i="2"/>
  <c r="J12" i="2"/>
  <c r="G12" i="2"/>
  <c r="D12" i="2"/>
  <c r="K11" i="2"/>
  <c r="J11" i="2"/>
  <c r="G11" i="2"/>
  <c r="D11" i="2"/>
  <c r="K10" i="2"/>
  <c r="J10" i="2"/>
  <c r="G10" i="2"/>
  <c r="D10" i="2"/>
  <c r="K9" i="2"/>
  <c r="J9" i="2"/>
  <c r="G9" i="2"/>
  <c r="D9" i="2"/>
  <c r="K8" i="2"/>
  <c r="J8" i="2"/>
  <c r="G8" i="2"/>
  <c r="D8" i="2"/>
  <c r="K7" i="2"/>
  <c r="J7" i="2"/>
  <c r="G7" i="2"/>
  <c r="D7" i="2"/>
  <c r="K6" i="2"/>
  <c r="J6" i="2"/>
  <c r="I6" i="2"/>
  <c r="H6" i="2"/>
  <c r="G6" i="2"/>
  <c r="F6" i="2"/>
  <c r="E6" i="2"/>
  <c r="D6" i="2"/>
</calcChain>
</file>

<file path=xl/comments1.xml><?xml version="1.0" encoding="utf-8"?>
<comments xmlns="http://schemas.openxmlformats.org/spreadsheetml/2006/main">
  <authors>
    <author>Administrator</author>
  </authors>
  <commentList>
    <comment ref="I10" authorId="0">
      <text>
        <r>
          <rPr>
            <b/>
            <sz val="9"/>
            <rFont val="Tahoma"/>
            <family val="2"/>
          </rPr>
          <t>2019</t>
        </r>
        <r>
          <rPr>
            <b/>
            <sz val="9"/>
            <rFont val="宋体"/>
            <charset val="134"/>
          </rPr>
          <t>扶贫四好农村路工程共分</t>
        </r>
        <r>
          <rPr>
            <b/>
            <sz val="9"/>
            <rFont val="Tahoma"/>
            <family val="2"/>
          </rPr>
          <t>2</t>
        </r>
        <r>
          <rPr>
            <b/>
            <sz val="9"/>
            <rFont val="宋体"/>
            <charset val="134"/>
          </rPr>
          <t>个标段进行，其中涉及本次评价的新增债券资金的项目仅在第一标段，因此，我们仅对第一标段进行评价，对产出的描述也仅限于第一标段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<sst xmlns="http://schemas.openxmlformats.org/spreadsheetml/2006/main" count="178" uniqueCount="86">
  <si>
    <t>附表一：</t>
  </si>
  <si>
    <t>宿州市泗县2019年度新增地方政府债券绩效评价资金情况表</t>
  </si>
  <si>
    <t>单位：万元</t>
  </si>
  <si>
    <r>
      <rPr>
        <b/>
        <sz val="10"/>
        <color theme="1"/>
        <rFont val="宋体"/>
        <charset val="134"/>
      </rPr>
      <t>序号</t>
    </r>
  </si>
  <si>
    <t>实施单位</t>
  </si>
  <si>
    <r>
      <rPr>
        <b/>
        <sz val="10"/>
        <color theme="1"/>
        <rFont val="宋体"/>
        <charset val="134"/>
      </rPr>
      <t>项目名称</t>
    </r>
  </si>
  <si>
    <t>项目投资及资金来源</t>
  </si>
  <si>
    <r>
      <rPr>
        <b/>
        <sz val="10"/>
        <color theme="1"/>
        <rFont val="宋体"/>
        <charset val="134"/>
      </rPr>
      <t>项目投资及资金到位（截止</t>
    </r>
    <r>
      <rPr>
        <b/>
        <sz val="10"/>
        <color theme="1"/>
        <rFont val="Times New Roman"/>
        <family val="1"/>
      </rPr>
      <t>2020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family val="1"/>
      </rPr>
      <t>5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</si>
  <si>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  <scheme val="minor"/>
      </rPr>
      <t>截至20</t>
    </r>
    <r>
      <rPr>
        <b/>
        <sz val="10"/>
        <color theme="1"/>
        <rFont val="宋体"/>
        <charset val="134"/>
        <scheme val="minor"/>
      </rPr>
      <t>20</t>
    </r>
    <r>
      <rPr>
        <b/>
        <sz val="10"/>
        <color theme="1"/>
        <rFont val="宋体"/>
        <charset val="134"/>
        <scheme val="minor"/>
      </rPr>
      <t>年</t>
    </r>
    <r>
      <rPr>
        <b/>
        <sz val="10"/>
        <color theme="1"/>
        <rFont val="宋体"/>
        <charset val="134"/>
        <scheme val="minor"/>
      </rPr>
      <t>5</t>
    </r>
    <r>
      <rPr>
        <b/>
        <sz val="10"/>
        <color theme="1"/>
        <rFont val="宋体"/>
        <charset val="134"/>
        <scheme val="minor"/>
      </rPr>
      <t>月31日新增债券资金使用数</t>
    </r>
  </si>
  <si>
    <r>
      <rPr>
        <b/>
        <sz val="10"/>
        <color theme="1"/>
        <rFont val="宋体"/>
        <charset val="134"/>
        <scheme val="minor"/>
      </rPr>
      <t>截至20</t>
    </r>
    <r>
      <rPr>
        <b/>
        <sz val="10"/>
        <color theme="1"/>
        <rFont val="宋体"/>
        <charset val="134"/>
        <scheme val="minor"/>
      </rPr>
      <t>20</t>
    </r>
    <r>
      <rPr>
        <b/>
        <sz val="10"/>
        <color theme="1"/>
        <rFont val="宋体"/>
        <charset val="134"/>
        <scheme val="minor"/>
      </rPr>
      <t>年</t>
    </r>
    <r>
      <rPr>
        <b/>
        <sz val="10"/>
        <color theme="1"/>
        <rFont val="宋体"/>
        <charset val="134"/>
        <scheme val="minor"/>
      </rPr>
      <t>5</t>
    </r>
    <r>
      <rPr>
        <b/>
        <sz val="10"/>
        <color theme="1"/>
        <rFont val="宋体"/>
        <charset val="134"/>
        <scheme val="minor"/>
      </rPr>
      <t>月31日新增债券资金结余数</t>
    </r>
  </si>
  <si>
    <t>其中：</t>
  </si>
  <si>
    <t>合计</t>
  </si>
  <si>
    <t>新增债券资金</t>
  </si>
  <si>
    <t>其他资金</t>
  </si>
  <si>
    <t>总计</t>
  </si>
  <si>
    <t>专项资金结余数</t>
  </si>
  <si>
    <t>泗县鼎盛交通投资有限责任公司</t>
  </si>
  <si>
    <r>
      <rPr>
        <sz val="10"/>
        <color theme="1"/>
        <rFont val="宋体"/>
        <charset val="134"/>
      </rPr>
      <t>东三环（</t>
    </r>
    <r>
      <rPr>
        <sz val="10"/>
        <color theme="1"/>
        <rFont val="Times New Roman"/>
        <family val="1"/>
      </rPr>
      <t>G343</t>
    </r>
    <r>
      <rPr>
        <sz val="10"/>
        <color theme="1"/>
        <rFont val="宋体"/>
        <charset val="134"/>
      </rPr>
      <t>开发区段）改造项目</t>
    </r>
  </si>
  <si>
    <t>泗县城市建设投资有限公司、泗县住房和城乡建设委员会等
泗县住房和城乡建设委员会</t>
  </si>
  <si>
    <t>泗县棚户区改造项目</t>
  </si>
  <si>
    <t>宿州市泗县黑臭水体及城区“一河四沟”综合治理项目</t>
  </si>
  <si>
    <t>泗县卫生健康委员会</t>
  </si>
  <si>
    <t>公立医院债务化解</t>
  </si>
  <si>
    <t>泗县国土资源局</t>
  </si>
  <si>
    <t>农业基础设施建设</t>
  </si>
  <si>
    <t>泗县14个乡镇</t>
  </si>
  <si>
    <t>脱贫攻坚</t>
  </si>
  <si>
    <t>附表二：</t>
  </si>
  <si>
    <r>
      <rPr>
        <b/>
        <sz val="18"/>
        <color theme="1"/>
        <rFont val="宋体"/>
        <charset val="134"/>
        <scheme val="minor"/>
      </rPr>
      <t>宿州市泗县2019</t>
    </r>
    <r>
      <rPr>
        <b/>
        <sz val="18"/>
        <color theme="1"/>
        <rFont val="宋体"/>
        <charset val="134"/>
        <scheme val="minor"/>
      </rPr>
      <t>年度新增地方政府债券绩效评价情况汇总表</t>
    </r>
  </si>
  <si>
    <r>
      <rPr>
        <b/>
        <sz val="10"/>
        <color theme="1"/>
        <rFont val="宋体"/>
        <charset val="134"/>
      </rPr>
      <t>绩效评价得分</t>
    </r>
  </si>
  <si>
    <r>
      <rPr>
        <b/>
        <sz val="10"/>
        <color rgb="FF000000"/>
        <rFont val="宋体"/>
        <charset val="134"/>
      </rPr>
      <t>投入（2</t>
    </r>
    <r>
      <rPr>
        <b/>
        <sz val="10"/>
        <color rgb="FF000000"/>
        <rFont val="宋体"/>
        <charset val="134"/>
      </rPr>
      <t>0分）</t>
    </r>
  </si>
  <si>
    <r>
      <rPr>
        <b/>
        <sz val="10"/>
        <color rgb="FF000000"/>
        <rFont val="宋体"/>
        <charset val="134"/>
      </rPr>
      <t>过程（3</t>
    </r>
    <r>
      <rPr>
        <b/>
        <sz val="10"/>
        <color rgb="FF000000"/>
        <rFont val="宋体"/>
        <charset val="134"/>
      </rPr>
      <t>0分）</t>
    </r>
  </si>
  <si>
    <r>
      <rPr>
        <b/>
        <sz val="10"/>
        <color rgb="FF000000"/>
        <rFont val="宋体"/>
        <charset val="134"/>
      </rPr>
      <t>产出（2</t>
    </r>
    <r>
      <rPr>
        <b/>
        <sz val="10"/>
        <color rgb="FF000000"/>
        <rFont val="宋体"/>
        <charset val="134"/>
      </rPr>
      <t>5分）</t>
    </r>
  </si>
  <si>
    <r>
      <rPr>
        <b/>
        <sz val="10"/>
        <color rgb="FF000000"/>
        <rFont val="宋体"/>
        <charset val="134"/>
      </rPr>
      <t>效果（2</t>
    </r>
    <r>
      <rPr>
        <b/>
        <sz val="10"/>
        <color rgb="FF000000"/>
        <rFont val="宋体"/>
        <charset val="134"/>
      </rPr>
      <t>5分）</t>
    </r>
  </si>
  <si>
    <r>
      <rPr>
        <b/>
        <sz val="10"/>
        <color rgb="FF000000"/>
        <rFont val="宋体"/>
        <charset val="134"/>
      </rPr>
      <t>项目立项（1</t>
    </r>
    <r>
      <rPr>
        <b/>
        <sz val="10"/>
        <color rgb="FF000000"/>
        <rFont val="宋体"/>
        <charset val="134"/>
      </rPr>
      <t>0分）</t>
    </r>
  </si>
  <si>
    <r>
      <rPr>
        <b/>
        <sz val="10"/>
        <color rgb="FF000000"/>
        <rFont val="宋体"/>
        <charset val="134"/>
      </rPr>
      <t>资金落实（1</t>
    </r>
    <r>
      <rPr>
        <b/>
        <sz val="10"/>
        <color rgb="FF000000"/>
        <rFont val="宋体"/>
        <charset val="134"/>
      </rPr>
      <t>0分）</t>
    </r>
  </si>
  <si>
    <r>
      <rPr>
        <b/>
        <sz val="10"/>
        <color rgb="FF000000"/>
        <rFont val="宋体"/>
        <charset val="134"/>
      </rPr>
      <t>项目管理（1</t>
    </r>
    <r>
      <rPr>
        <b/>
        <sz val="10"/>
        <color rgb="FF000000"/>
        <rFont val="宋体"/>
        <charset val="134"/>
      </rPr>
      <t>7分）</t>
    </r>
  </si>
  <si>
    <r>
      <rPr>
        <b/>
        <sz val="10"/>
        <color rgb="FF000000"/>
        <rFont val="宋体"/>
        <charset val="134"/>
      </rPr>
      <t>财务管理（1</t>
    </r>
    <r>
      <rPr>
        <b/>
        <sz val="10"/>
        <color rgb="FF000000"/>
        <rFont val="宋体"/>
        <charset val="134"/>
      </rPr>
      <t>3分）</t>
    </r>
  </si>
  <si>
    <r>
      <rPr>
        <b/>
        <sz val="10"/>
        <color rgb="FF000000"/>
        <rFont val="宋体"/>
        <charset val="134"/>
      </rPr>
      <t>项目产出（2</t>
    </r>
    <r>
      <rPr>
        <b/>
        <sz val="10"/>
        <color rgb="FF000000"/>
        <rFont val="宋体"/>
        <charset val="134"/>
      </rPr>
      <t>5分）</t>
    </r>
  </si>
  <si>
    <r>
      <rPr>
        <b/>
        <sz val="10"/>
        <color rgb="FF000000"/>
        <rFont val="宋体"/>
        <charset val="134"/>
      </rPr>
      <t>项目效益（2</t>
    </r>
    <r>
      <rPr>
        <b/>
        <sz val="10"/>
        <color rgb="FF000000"/>
        <rFont val="宋体"/>
        <charset val="134"/>
      </rPr>
      <t>5分）</t>
    </r>
  </si>
  <si>
    <t>项目具体考核指标不明确，扣2分</t>
  </si>
  <si>
    <t>√</t>
  </si>
  <si>
    <t>缺少主管部门的质量巡查记录，扣1分</t>
  </si>
  <si>
    <t>项目存在部分工程未完成，综合扣5分</t>
  </si>
  <si>
    <t xml:space="preserve">泗县城市建设投资有限公司、泗县住房和城乡建设委员会等
</t>
  </si>
  <si>
    <t>绩效目标量化不完整，设置不明确，扣3分</t>
  </si>
  <si>
    <t>部分项目合同施工期内未完工，少数完工项目缺少审计报告，酌扣3分</t>
  </si>
  <si>
    <t>缺少项目相关管理资料，如业务管理制度、巡查记录、施工考核办法等，扣5分</t>
  </si>
  <si>
    <t>未见相关立项文件、项目未设立绩效目标，扣8分</t>
  </si>
  <si>
    <t>缺少项目相关管理资料，如业务管理制度、工程及监理日志、施工考核办法等，扣5分</t>
  </si>
  <si>
    <t>项目招投标资料、施工监理日志等材料提供不完整，相关档案管理工作仍需进一步细化，酌扣4分</t>
  </si>
  <si>
    <t>项目部分标段存在验收不及时、缺少验收报告等情况，酌扣4分</t>
  </si>
  <si>
    <r>
      <rPr>
        <b/>
        <sz val="18"/>
        <color theme="1"/>
        <rFont val="宋体"/>
        <charset val="134"/>
        <scheme val="minor"/>
      </rPr>
      <t>201</t>
    </r>
    <r>
      <rPr>
        <b/>
        <sz val="18"/>
        <color theme="1"/>
        <rFont val="宋体"/>
        <charset val="134"/>
        <scheme val="minor"/>
      </rPr>
      <t>9</t>
    </r>
    <r>
      <rPr>
        <b/>
        <sz val="18"/>
        <color theme="1"/>
        <rFont val="宋体"/>
        <charset val="134"/>
        <scheme val="minor"/>
      </rPr>
      <t>年度新增地方政府债券绩效评价情况汇总表</t>
    </r>
  </si>
  <si>
    <t>填报单位：</t>
  </si>
  <si>
    <r>
      <rPr>
        <b/>
        <sz val="11"/>
        <color theme="1"/>
        <rFont val="宋体"/>
        <charset val="134"/>
      </rPr>
      <t>单位：万元</t>
    </r>
  </si>
  <si>
    <t>地区</t>
  </si>
  <si>
    <t>项目进度</t>
  </si>
  <si>
    <r>
      <rPr>
        <b/>
        <sz val="10"/>
        <color theme="1"/>
        <rFont val="宋体"/>
        <charset val="134"/>
      </rPr>
      <t>产出</t>
    </r>
  </si>
  <si>
    <t>其中：新增债券资金</t>
  </si>
  <si>
    <t>——</t>
  </si>
  <si>
    <t>未完工</t>
  </si>
  <si>
    <t>按城市主干路（兼一级公路功能）计划完成东三环段北起S303,南接现状G343全长3.95公里的道路建设工程，主要包括排水、标志标线、绿化、路灯、桥涵、道路工程等</t>
  </si>
  <si>
    <t>部分棚户区完工</t>
  </si>
  <si>
    <t>计划改造并建成22个老旧小区，总建筑面积约406.07万平方米的棚户区改造工程，并配套建设供水、排水、电力、通讯、消防、停车场、道路、绿化、围墙、大门、自行车棚、燃气等辅助工程</t>
  </si>
  <si>
    <t>已完工</t>
  </si>
  <si>
    <t>完成黑臭水体涉及区域环城河、汴石引河等12条中小河流以及王洼村和“一河四沟”石梁河、南柳沟、黄沟、拖泥沟及清水沟的活水循环、清淤疏浚、生态护坡、生态防护、绿化工程、防汛道路、沿河截污、泵站及涵闸建设、土地整理等</t>
  </si>
  <si>
    <t>完成</t>
  </si>
  <si>
    <t>完成泗县第一人民医院、宿州市泗县中医院668.79万元债务化解工作</t>
  </si>
  <si>
    <t>完成泗县大杨乡、丁湖镇、屏山镇3个行政乡镇以及吴集村、涂山村、樊集村等6个行政自然村庄的清淤排水沟、新建桥涵、新建机井及新建砼田间道路等水利工程和田间道路建设</t>
  </si>
  <si>
    <t>埇桥区</t>
  </si>
  <si>
    <t>完成泗县境内14个乡镇以农村道路建设为主的脱贫攻坚项目</t>
  </si>
  <si>
    <r>
      <rPr>
        <b/>
        <sz val="10"/>
        <color theme="1"/>
        <rFont val="宋体"/>
        <charset val="134"/>
      </rPr>
      <t>项目投资（截止</t>
    </r>
    <r>
      <rPr>
        <b/>
        <sz val="10"/>
        <color theme="1"/>
        <rFont val="Times New Roman"/>
        <family val="1"/>
      </rPr>
      <t>2020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family val="1"/>
      </rPr>
      <t>5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宋体"/>
        <charset val="134"/>
      </rPr>
      <t>日）</t>
    </r>
  </si>
  <si>
    <t>支付债券资金</t>
  </si>
  <si>
    <t>债券资金结余</t>
  </si>
  <si>
    <t>投入</t>
  </si>
  <si>
    <t>过程</t>
  </si>
  <si>
    <t>产出</t>
  </si>
  <si>
    <t>效果</t>
  </si>
  <si>
    <r>
      <rPr>
        <b/>
        <sz val="10"/>
        <color theme="1"/>
        <rFont val="宋体"/>
        <charset val="134"/>
      </rPr>
      <t>其中：新增债券资金</t>
    </r>
  </si>
  <si>
    <t>项目立项</t>
  </si>
  <si>
    <t>资金落实</t>
  </si>
  <si>
    <t>项目管理</t>
  </si>
  <si>
    <t>财务管理和资金使用</t>
  </si>
  <si>
    <t>项目产出</t>
  </si>
  <si>
    <t>项目效益</t>
  </si>
  <si>
    <t>宿州市泗县2019年度新增债券资金使用项目绩效评价汇总表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</si>
</sst>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宋体"/>
      <charset val="134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2"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/>
    <xf numFmtId="0" fontId="17" fillId="0" borderId="0"/>
    <xf numFmtId="0" fontId="20" fillId="0" borderId="0">
      <protection locked="0"/>
    </xf>
    <xf numFmtId="0" fontId="17" fillId="0" borderId="0"/>
    <xf numFmtId="0" fontId="17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9" fillId="0" borderId="0">
      <alignment vertical="center"/>
    </xf>
    <xf numFmtId="0" fontId="16" fillId="0" borderId="0">
      <alignment vertical="center"/>
    </xf>
    <xf numFmtId="0" fontId="17" fillId="0" borderId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3" fontId="5" fillId="0" borderId="0" xfId="4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9" fillId="0" borderId="0" xfId="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8" fillId="0" borderId="2" xfId="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3" fontId="10" fillId="0" borderId="2" xfId="4" applyFont="1" applyFill="1" applyBorder="1" applyAlignment="1">
      <alignment horizontal="center" vertical="center" wrapText="1"/>
    </xf>
    <xf numFmtId="43" fontId="8" fillId="0" borderId="2" xfId="4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11" fillId="0" borderId="2" xfId="4" applyNumberFormat="1" applyFont="1" applyFill="1" applyBorder="1" applyAlignment="1">
      <alignment horizontal="justify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43" fontId="6" fillId="0" borderId="2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3" fontId="6" fillId="0" borderId="3" xfId="4" applyFont="1" applyFill="1" applyBorder="1" applyAlignment="1">
      <alignment horizontal="justify" vertical="center" wrapText="1"/>
    </xf>
    <xf numFmtId="43" fontId="6" fillId="0" borderId="2" xfId="4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3" fontId="12" fillId="0" borderId="2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3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3" fontId="0" fillId="0" borderId="0" xfId="4" applyFont="1" applyFill="1" applyBorder="1" applyAlignment="1">
      <alignment vertical="center" wrapText="1"/>
    </xf>
    <xf numFmtId="43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3" fontId="0" fillId="0" borderId="0" xfId="4" applyFont="1" applyFill="1" applyAlignment="1">
      <alignment vertical="center" wrapText="1"/>
    </xf>
    <xf numFmtId="43" fontId="0" fillId="0" borderId="0" xfId="4" applyFont="1" applyFill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center" vertical="center" wrapText="1"/>
    </xf>
    <xf numFmtId="43" fontId="11" fillId="0" borderId="2" xfId="0" applyNumberFormat="1" applyFont="1" applyFill="1" applyBorder="1" applyAlignment="1">
      <alignment horizontal="left" vertical="center" wrapText="1"/>
    </xf>
    <xf numFmtId="43" fontId="15" fillId="0" borderId="2" xfId="67" applyNumberFormat="1" applyFont="1" applyFill="1" applyBorder="1" applyAlignment="1">
      <alignment vertical="center"/>
    </xf>
    <xf numFmtId="43" fontId="11" fillId="0" borderId="2" xfId="0" applyNumberFormat="1" applyFont="1" applyFill="1" applyBorder="1" applyAlignment="1">
      <alignment horizontal="center" vertical="center" wrapText="1"/>
    </xf>
    <xf numFmtId="43" fontId="11" fillId="0" borderId="3" xfId="4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3" fontId="10" fillId="0" borderId="2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3" fontId="8" fillId="0" borderId="2" xfId="4" applyFont="1" applyFill="1" applyBorder="1" applyAlignment="1">
      <alignment horizontal="center" vertical="center" wrapText="1"/>
    </xf>
    <xf numFmtId="43" fontId="7" fillId="0" borderId="0" xfId="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72">
    <cellStyle name="百分比 2" xfId="6"/>
    <cellStyle name="百分比 2 2" xfId="10"/>
    <cellStyle name="常规" xfId="0" builtinId="0"/>
    <cellStyle name="常规 2" xfId="17"/>
    <cellStyle name="常规 2 2" xfId="14"/>
    <cellStyle name="常规 2 2 2" xfId="11"/>
    <cellStyle name="常规 2 2 2 2" xfId="1"/>
    <cellStyle name="常规 2 2 3" xfId="12"/>
    <cellStyle name="常规 2 2 3 2" xfId="19"/>
    <cellStyle name="常规 2 2 4" xfId="2"/>
    <cellStyle name="常规 2 3" xfId="15"/>
    <cellStyle name="常规 2 3 2" xfId="16"/>
    <cellStyle name="常规 2 4" xfId="20"/>
    <cellStyle name="常规 2 4 2" xfId="22"/>
    <cellStyle name="常规 2 5" xfId="9"/>
    <cellStyle name="常规 2 5 2" xfId="23"/>
    <cellStyle name="常规 2 6" xfId="21"/>
    <cellStyle name="常规 2 7" xfId="24"/>
    <cellStyle name="常规 3" xfId="25"/>
    <cellStyle name="常规 3 2" xfId="26"/>
    <cellStyle name="常规 3 2 2" xfId="27"/>
    <cellStyle name="常规 3 2 2 2" xfId="28"/>
    <cellStyle name="常规 3 2 3" xfId="29"/>
    <cellStyle name="常规 3 2 3 2" xfId="30"/>
    <cellStyle name="常规 3 2 4" xfId="31"/>
    <cellStyle name="常规 3 3" xfId="32"/>
    <cellStyle name="常规 3 3 2" xfId="33"/>
    <cellStyle name="常规 3 3 2 2" xfId="34"/>
    <cellStyle name="常规 3 3 2 2 2" xfId="35"/>
    <cellStyle name="常规 3 3 2 3" xfId="36"/>
    <cellStyle name="常规 3 3 3" xfId="37"/>
    <cellStyle name="常规 3 3 3 2" xfId="38"/>
    <cellStyle name="常规 3 3 4" xfId="18"/>
    <cellStyle name="常规 3 4" xfId="39"/>
    <cellStyle name="常规 3 4 2" xfId="40"/>
    <cellStyle name="常规 3 4 2 2" xfId="41"/>
    <cellStyle name="常规 3 4 3" xfId="3"/>
    <cellStyle name="常规 3 4 3 2" xfId="13"/>
    <cellStyle name="常规 3 4 4" xfId="42"/>
    <cellStyle name="常规 3 5" xfId="43"/>
    <cellStyle name="常规 3 5 2" xfId="44"/>
    <cellStyle name="常规 3 6" xfId="45"/>
    <cellStyle name="常规 3 6 2" xfId="46"/>
    <cellStyle name="常规 3 7" xfId="47"/>
    <cellStyle name="常规 4" xfId="48"/>
    <cellStyle name="常规 4 2" xfId="49"/>
    <cellStyle name="常规 4 2 2" xfId="50"/>
    <cellStyle name="常规 4 2 2 2" xfId="52"/>
    <cellStyle name="常规 4 2 2 2 2" xfId="54"/>
    <cellStyle name="常规 4 2 2 3" xfId="7"/>
    <cellStyle name="常规 4 2 2 3 2" xfId="55"/>
    <cellStyle name="常规 4 2 2 4" xfId="56"/>
    <cellStyle name="常规 4 2 2 5" xfId="57"/>
    <cellStyle name="常规 4 2 3" xfId="58"/>
    <cellStyle name="常规 4 2 3 2" xfId="60"/>
    <cellStyle name="常规 4 2 4" xfId="61"/>
    <cellStyle name="常规 4 3" xfId="62"/>
    <cellStyle name="常规 4 3 2" xfId="63"/>
    <cellStyle name="常规 4 4" xfId="51"/>
    <cellStyle name="常规 4 4 2" xfId="53"/>
    <cellStyle name="常规 4 5" xfId="59"/>
    <cellStyle name="常规 5" xfId="64"/>
    <cellStyle name="常规 5 2" xfId="8"/>
    <cellStyle name="常规 6" xfId="5"/>
    <cellStyle name="常规 7" xfId="65"/>
    <cellStyle name="常规 8" xfId="66"/>
    <cellStyle name="常规_怀远县2008年支农考评附表" xfId="67"/>
    <cellStyle name="千位分隔" xfId="4" builtinId="3"/>
    <cellStyle name="千位分隔 2" xfId="68"/>
    <cellStyle name="千位分隔 2 2" xfId="69"/>
    <cellStyle name="千位分隔 3" xfId="70"/>
    <cellStyle name="样式 1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6" sqref="G6"/>
    </sheetView>
  </sheetViews>
  <sheetFormatPr defaultColWidth="9" defaultRowHeight="26.1" customHeight="1"/>
  <cols>
    <col min="1" max="1" width="4.6640625" style="5" customWidth="1"/>
    <col min="2" max="2" width="26.6640625" style="6" customWidth="1"/>
    <col min="3" max="3" width="31.44140625" style="7" customWidth="1"/>
    <col min="4" max="4" width="15.21875" style="7" customWidth="1"/>
    <col min="5" max="5" width="13.88671875" style="7" customWidth="1"/>
    <col min="6" max="6" width="12.88671875" style="7" customWidth="1"/>
    <col min="7" max="7" width="14.109375" style="8" customWidth="1"/>
    <col min="8" max="8" width="13.44140625" style="5" customWidth="1"/>
    <col min="9" max="10" width="14.44140625" style="6" customWidth="1"/>
    <col min="11" max="11" width="14.33203125" style="6" customWidth="1"/>
    <col min="12" max="12" width="9" style="6"/>
    <col min="13" max="13" width="12.77734375" style="6" customWidth="1"/>
    <col min="14" max="16384" width="9" style="6"/>
  </cols>
  <sheetData>
    <row r="1" spans="1:11" ht="26.1" customHeight="1">
      <c r="A1" s="56" t="s">
        <v>0</v>
      </c>
      <c r="B1" s="57"/>
    </row>
    <row r="2" spans="1:11" s="1" customFormat="1" ht="38.1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1" customFormat="1" ht="26.1" customHeight="1">
      <c r="A3" s="9"/>
      <c r="B3" s="10"/>
      <c r="C3" s="11"/>
      <c r="D3" s="11"/>
      <c r="E3" s="11"/>
      <c r="F3" s="11"/>
      <c r="G3" s="12"/>
      <c r="H3" s="13"/>
      <c r="I3" s="59" t="s">
        <v>2</v>
      </c>
      <c r="J3" s="59"/>
    </row>
    <row r="4" spans="1:11" s="2" customFormat="1" ht="36" customHeight="1">
      <c r="A4" s="52" t="s">
        <v>3</v>
      </c>
      <c r="B4" s="53" t="s">
        <v>4</v>
      </c>
      <c r="C4" s="52" t="s">
        <v>5</v>
      </c>
      <c r="D4" s="60" t="s">
        <v>6</v>
      </c>
      <c r="E4" s="61"/>
      <c r="F4" s="62"/>
      <c r="G4" s="63" t="s">
        <v>7</v>
      </c>
      <c r="H4" s="52"/>
      <c r="I4" s="54" t="s">
        <v>8</v>
      </c>
      <c r="J4" s="54" t="s">
        <v>9</v>
      </c>
      <c r="K4" s="15" t="s">
        <v>10</v>
      </c>
    </row>
    <row r="5" spans="1:11" s="2" customFormat="1" ht="39" customHeight="1">
      <c r="A5" s="52"/>
      <c r="B5" s="53"/>
      <c r="C5" s="52"/>
      <c r="D5" s="17" t="s">
        <v>11</v>
      </c>
      <c r="E5" s="17" t="s">
        <v>12</v>
      </c>
      <c r="F5" s="17" t="s">
        <v>13</v>
      </c>
      <c r="G5" s="18" t="s">
        <v>14</v>
      </c>
      <c r="H5" s="17" t="s">
        <v>12</v>
      </c>
      <c r="I5" s="55"/>
      <c r="J5" s="55"/>
      <c r="K5" s="15" t="s">
        <v>15</v>
      </c>
    </row>
    <row r="6" spans="1:11" s="3" customFormat="1" ht="36.75" customHeight="1">
      <c r="A6" s="49" t="s">
        <v>11</v>
      </c>
      <c r="B6" s="50"/>
      <c r="C6" s="51"/>
      <c r="D6" s="44">
        <f>D7+D8+D9+D10+D11+D12</f>
        <v>1001713.06</v>
      </c>
      <c r="E6" s="44">
        <f t="shared" ref="E6:K6" si="0">E7+E8+E9+E10+E11+E12</f>
        <v>252324</v>
      </c>
      <c r="F6" s="44">
        <f t="shared" si="0"/>
        <v>749389.06</v>
      </c>
      <c r="G6" s="44">
        <f t="shared" si="0"/>
        <v>252324</v>
      </c>
      <c r="H6" s="44">
        <f t="shared" si="0"/>
        <v>252324</v>
      </c>
      <c r="I6" s="44">
        <f t="shared" si="0"/>
        <v>227697.81</v>
      </c>
      <c r="J6" s="44">
        <f t="shared" si="0"/>
        <v>24626.19</v>
      </c>
      <c r="K6" s="44">
        <f t="shared" si="0"/>
        <v>24626.19</v>
      </c>
    </row>
    <row r="7" spans="1:11" s="4" customFormat="1" ht="36.75" customHeight="1">
      <c r="A7" s="20">
        <v>1</v>
      </c>
      <c r="B7" s="21" t="s">
        <v>16</v>
      </c>
      <c r="C7" s="22" t="s">
        <v>17</v>
      </c>
      <c r="D7" s="45">
        <f>E7+F7</f>
        <v>22000</v>
      </c>
      <c r="E7" s="45">
        <v>22000</v>
      </c>
      <c r="F7" s="45">
        <v>0</v>
      </c>
      <c r="G7" s="23">
        <f>H7</f>
        <v>22000</v>
      </c>
      <c r="H7" s="23">
        <v>22000</v>
      </c>
      <c r="I7" s="23">
        <v>5949.8</v>
      </c>
      <c r="J7" s="23">
        <f t="shared" ref="J7:J12" si="1">H7-I7</f>
        <v>16050.2</v>
      </c>
      <c r="K7" s="47">
        <f t="shared" ref="K7:K12" si="2">J7</f>
        <v>16050.2</v>
      </c>
    </row>
    <row r="8" spans="1:11" s="4" customFormat="1" ht="36.75" customHeight="1">
      <c r="A8" s="20">
        <v>2</v>
      </c>
      <c r="B8" s="26" t="s">
        <v>18</v>
      </c>
      <c r="C8" s="21" t="s">
        <v>19</v>
      </c>
      <c r="D8" s="45">
        <f t="shared" ref="D8:D12" si="3">E8+F8</f>
        <v>861284</v>
      </c>
      <c r="E8" s="45">
        <v>198484</v>
      </c>
      <c r="F8" s="45">
        <v>662800</v>
      </c>
      <c r="G8" s="23">
        <f t="shared" ref="G8:G12" si="4">H8</f>
        <v>198484</v>
      </c>
      <c r="H8" s="45">
        <v>198484</v>
      </c>
      <c r="I8" s="23">
        <v>189908.01</v>
      </c>
      <c r="J8" s="23">
        <f t="shared" si="1"/>
        <v>8575.9899999999907</v>
      </c>
      <c r="K8" s="47">
        <f t="shared" si="2"/>
        <v>8575.9899999999907</v>
      </c>
    </row>
    <row r="9" spans="1:11" s="4" customFormat="1" ht="36.75" customHeight="1">
      <c r="A9" s="20">
        <v>3</v>
      </c>
      <c r="B9" s="26" t="s">
        <v>18</v>
      </c>
      <c r="C9" s="27" t="s">
        <v>20</v>
      </c>
      <c r="D9" s="45">
        <f t="shared" si="3"/>
        <v>104595.48</v>
      </c>
      <c r="E9" s="45">
        <v>21800</v>
      </c>
      <c r="F9" s="45">
        <v>82795.48</v>
      </c>
      <c r="G9" s="23">
        <f t="shared" si="4"/>
        <v>21800</v>
      </c>
      <c r="H9" s="45">
        <v>21800</v>
      </c>
      <c r="I9" s="45">
        <v>21800</v>
      </c>
      <c r="J9" s="23">
        <f t="shared" si="1"/>
        <v>0</v>
      </c>
      <c r="K9" s="47">
        <f t="shared" si="2"/>
        <v>0</v>
      </c>
    </row>
    <row r="10" spans="1:11" s="4" customFormat="1" ht="36.75" customHeight="1">
      <c r="A10" s="20">
        <v>4</v>
      </c>
      <c r="B10" s="21" t="s">
        <v>21</v>
      </c>
      <c r="C10" s="27" t="s">
        <v>22</v>
      </c>
      <c r="D10" s="45">
        <f t="shared" si="3"/>
        <v>668.79</v>
      </c>
      <c r="E10" s="45">
        <v>520</v>
      </c>
      <c r="F10" s="45">
        <v>148.79</v>
      </c>
      <c r="G10" s="23">
        <f t="shared" si="4"/>
        <v>520</v>
      </c>
      <c r="H10" s="45">
        <v>520</v>
      </c>
      <c r="I10" s="45">
        <v>520</v>
      </c>
      <c r="J10" s="23">
        <f t="shared" si="1"/>
        <v>0</v>
      </c>
      <c r="K10" s="47">
        <f t="shared" si="2"/>
        <v>0</v>
      </c>
    </row>
    <row r="11" spans="1:11" s="4" customFormat="1" ht="36.75" customHeight="1">
      <c r="A11" s="20">
        <v>5</v>
      </c>
      <c r="B11" s="21" t="s">
        <v>23</v>
      </c>
      <c r="C11" s="27" t="s">
        <v>24</v>
      </c>
      <c r="D11" s="45">
        <f t="shared" si="3"/>
        <v>6539.79</v>
      </c>
      <c r="E11" s="45">
        <v>2895</v>
      </c>
      <c r="F11" s="45">
        <v>3644.79</v>
      </c>
      <c r="G11" s="23">
        <f t="shared" si="4"/>
        <v>2895</v>
      </c>
      <c r="H11" s="45">
        <v>2895</v>
      </c>
      <c r="I11" s="45">
        <v>2895</v>
      </c>
      <c r="J11" s="23">
        <f t="shared" si="1"/>
        <v>0</v>
      </c>
      <c r="K11" s="47">
        <f t="shared" si="2"/>
        <v>0</v>
      </c>
    </row>
    <row r="12" spans="1:11" s="4" customFormat="1" ht="36.75" customHeight="1">
      <c r="A12" s="20">
        <v>6</v>
      </c>
      <c r="B12" s="21" t="s">
        <v>25</v>
      </c>
      <c r="C12" s="27" t="s">
        <v>26</v>
      </c>
      <c r="D12" s="45">
        <f t="shared" si="3"/>
        <v>6625</v>
      </c>
      <c r="E12" s="23">
        <v>6625</v>
      </c>
      <c r="F12" s="46">
        <v>0</v>
      </c>
      <c r="G12" s="23">
        <f t="shared" si="4"/>
        <v>6625</v>
      </c>
      <c r="H12" s="23">
        <v>6625</v>
      </c>
      <c r="I12" s="48">
        <v>6625</v>
      </c>
      <c r="J12" s="23">
        <f t="shared" si="1"/>
        <v>0</v>
      </c>
      <c r="K12" s="47">
        <f t="shared" si="2"/>
        <v>0</v>
      </c>
    </row>
  </sheetData>
  <mergeCells count="11">
    <mergeCell ref="A1:B1"/>
    <mergeCell ref="A2:K2"/>
    <mergeCell ref="I3:J3"/>
    <mergeCell ref="D4:F4"/>
    <mergeCell ref="G4:H4"/>
    <mergeCell ref="J4:J5"/>
    <mergeCell ref="A6:C6"/>
    <mergeCell ref="A4:A5"/>
    <mergeCell ref="B4:B5"/>
    <mergeCell ref="C4:C5"/>
    <mergeCell ref="I4:I5"/>
  </mergeCells>
  <phoneticPr fontId="25" type="noConversion"/>
  <pageMargins left="0.156944444444444" right="0.156944444444444" top="0.75138888888888899" bottom="0.75138888888888899" header="0.29861111111111099" footer="0.29861111111111099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7" sqref="L7"/>
    </sheetView>
  </sheetViews>
  <sheetFormatPr defaultColWidth="9" defaultRowHeight="26.1" customHeight="1"/>
  <cols>
    <col min="1" max="1" width="5.44140625" style="5" customWidth="1"/>
    <col min="2" max="2" width="21.21875" style="6" customWidth="1"/>
    <col min="3" max="3" width="17.44140625" style="7" customWidth="1"/>
    <col min="4" max="4" width="8.6640625" style="8" customWidth="1"/>
    <col min="5" max="5" width="13" style="6" customWidth="1"/>
    <col min="6" max="6" width="13.6640625" style="6" customWidth="1"/>
    <col min="7" max="7" width="32" style="6" customWidth="1"/>
    <col min="8" max="8" width="22.21875" style="6" customWidth="1"/>
    <col min="9" max="9" width="20.109375" style="6" customWidth="1"/>
    <col min="10" max="10" width="20.21875" style="6" customWidth="1"/>
    <col min="11" max="16384" width="9" style="6"/>
  </cols>
  <sheetData>
    <row r="1" spans="1:10" ht="26.1" customHeight="1">
      <c r="A1" s="56" t="s">
        <v>27</v>
      </c>
      <c r="B1" s="57"/>
    </row>
    <row r="2" spans="1:10" s="1" customFormat="1" ht="22.5" customHeight="1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s="1" customFormat="1" ht="14.25" customHeight="1">
      <c r="A3" s="9"/>
      <c r="B3" s="10"/>
      <c r="C3" s="11"/>
      <c r="D3" s="12"/>
    </row>
    <row r="4" spans="1:10" s="2" customFormat="1" ht="12.75" customHeight="1">
      <c r="A4" s="52" t="s">
        <v>3</v>
      </c>
      <c r="B4" s="53" t="s">
        <v>4</v>
      </c>
      <c r="C4" s="52" t="s">
        <v>5</v>
      </c>
      <c r="D4" s="66" t="s">
        <v>29</v>
      </c>
      <c r="E4" s="65" t="s">
        <v>30</v>
      </c>
      <c r="F4" s="65"/>
      <c r="G4" s="65" t="s">
        <v>31</v>
      </c>
      <c r="H4" s="65"/>
      <c r="I4" s="28" t="s">
        <v>32</v>
      </c>
      <c r="J4" s="28" t="s">
        <v>33</v>
      </c>
    </row>
    <row r="5" spans="1:10" s="2" customFormat="1" ht="24">
      <c r="A5" s="52"/>
      <c r="B5" s="53"/>
      <c r="C5" s="52"/>
      <c r="D5" s="66"/>
      <c r="E5" s="28" t="s">
        <v>34</v>
      </c>
      <c r="F5" s="28" t="s">
        <v>35</v>
      </c>
      <c r="G5" s="28" t="s">
        <v>36</v>
      </c>
      <c r="H5" s="28" t="s">
        <v>37</v>
      </c>
      <c r="I5" s="28" t="s">
        <v>38</v>
      </c>
      <c r="J5" s="28" t="s">
        <v>39</v>
      </c>
    </row>
    <row r="6" spans="1:10" s="3" customFormat="1" ht="24.9" customHeight="1">
      <c r="A6" s="49" t="s">
        <v>11</v>
      </c>
      <c r="B6" s="50"/>
      <c r="C6" s="51"/>
      <c r="D6" s="37">
        <f>D13/6</f>
        <v>93.3333333333333</v>
      </c>
      <c r="E6" s="37">
        <f t="shared" ref="E6:J6" si="0">E13/6</f>
        <v>7.8333333333333304</v>
      </c>
      <c r="F6" s="37">
        <f t="shared" si="0"/>
        <v>10</v>
      </c>
      <c r="G6" s="37">
        <f t="shared" si="0"/>
        <v>14.5</v>
      </c>
      <c r="H6" s="37">
        <f t="shared" si="0"/>
        <v>13</v>
      </c>
      <c r="I6" s="37">
        <f t="shared" si="0"/>
        <v>23</v>
      </c>
      <c r="J6" s="37">
        <f t="shared" si="0"/>
        <v>25</v>
      </c>
    </row>
    <row r="7" spans="1:10" s="4" customFormat="1" ht="69.75" customHeight="1">
      <c r="A7" s="20">
        <v>1</v>
      </c>
      <c r="B7" s="21" t="s">
        <v>16</v>
      </c>
      <c r="C7" s="22" t="s">
        <v>17</v>
      </c>
      <c r="D7" s="25">
        <v>92</v>
      </c>
      <c r="E7" s="32" t="s">
        <v>40</v>
      </c>
      <c r="F7" s="32" t="s">
        <v>41</v>
      </c>
      <c r="G7" s="32" t="s">
        <v>42</v>
      </c>
      <c r="H7" s="32" t="s">
        <v>41</v>
      </c>
      <c r="I7" s="32" t="s">
        <v>43</v>
      </c>
      <c r="J7" s="32" t="s">
        <v>41</v>
      </c>
    </row>
    <row r="8" spans="1:10" s="4" customFormat="1" ht="69.75" customHeight="1">
      <c r="A8" s="20">
        <v>2</v>
      </c>
      <c r="B8" s="26" t="s">
        <v>44</v>
      </c>
      <c r="C8" s="21" t="s">
        <v>19</v>
      </c>
      <c r="D8" s="25">
        <v>94</v>
      </c>
      <c r="E8" s="32" t="s">
        <v>45</v>
      </c>
      <c r="F8" s="32" t="s">
        <v>41</v>
      </c>
      <c r="G8" s="32" t="s">
        <v>41</v>
      </c>
      <c r="H8" s="32" t="s">
        <v>41</v>
      </c>
      <c r="I8" s="32" t="s">
        <v>46</v>
      </c>
      <c r="J8" s="32" t="s">
        <v>41</v>
      </c>
    </row>
    <row r="9" spans="1:10" s="4" customFormat="1" ht="69.75" customHeight="1">
      <c r="A9" s="20">
        <v>3</v>
      </c>
      <c r="B9" s="26" t="s">
        <v>44</v>
      </c>
      <c r="C9" s="27" t="s">
        <v>20</v>
      </c>
      <c r="D9" s="25">
        <v>95</v>
      </c>
      <c r="E9" s="32" t="s">
        <v>41</v>
      </c>
      <c r="F9" s="32" t="s">
        <v>41</v>
      </c>
      <c r="G9" s="32" t="s">
        <v>47</v>
      </c>
      <c r="H9" s="32" t="s">
        <v>41</v>
      </c>
      <c r="I9" s="32" t="s">
        <v>41</v>
      </c>
      <c r="J9" s="32" t="s">
        <v>41</v>
      </c>
    </row>
    <row r="10" spans="1:10" s="4" customFormat="1" ht="69.75" customHeight="1">
      <c r="A10" s="20">
        <v>4</v>
      </c>
      <c r="B10" s="21" t="s">
        <v>21</v>
      </c>
      <c r="C10" s="27" t="s">
        <v>22</v>
      </c>
      <c r="D10" s="25">
        <v>92</v>
      </c>
      <c r="E10" s="32" t="s">
        <v>48</v>
      </c>
      <c r="F10" s="32" t="s">
        <v>41</v>
      </c>
      <c r="G10" s="32" t="s">
        <v>41</v>
      </c>
      <c r="H10" s="32" t="s">
        <v>41</v>
      </c>
      <c r="I10" s="32" t="s">
        <v>41</v>
      </c>
      <c r="J10" s="32" t="s">
        <v>41</v>
      </c>
    </row>
    <row r="11" spans="1:10" s="4" customFormat="1" ht="69.75" customHeight="1">
      <c r="A11" s="20">
        <v>5</v>
      </c>
      <c r="B11" s="21" t="s">
        <v>23</v>
      </c>
      <c r="C11" s="27" t="s">
        <v>24</v>
      </c>
      <c r="D11" s="25">
        <v>95</v>
      </c>
      <c r="E11" s="32" t="s">
        <v>41</v>
      </c>
      <c r="F11" s="32" t="s">
        <v>41</v>
      </c>
      <c r="G11" s="32" t="s">
        <v>49</v>
      </c>
      <c r="H11" s="32" t="s">
        <v>41</v>
      </c>
      <c r="I11" s="32" t="s">
        <v>41</v>
      </c>
      <c r="J11" s="32" t="s">
        <v>41</v>
      </c>
    </row>
    <row r="12" spans="1:10" s="4" customFormat="1" ht="69.75" customHeight="1">
      <c r="A12" s="20">
        <v>6</v>
      </c>
      <c r="B12" s="21" t="s">
        <v>25</v>
      </c>
      <c r="C12" s="27" t="s">
        <v>26</v>
      </c>
      <c r="D12" s="25">
        <v>92</v>
      </c>
      <c r="E12" s="32" t="s">
        <v>41</v>
      </c>
      <c r="F12" s="32" t="s">
        <v>41</v>
      </c>
      <c r="G12" s="32" t="s">
        <v>50</v>
      </c>
      <c r="H12" s="32" t="s">
        <v>41</v>
      </c>
      <c r="I12" s="32" t="s">
        <v>51</v>
      </c>
      <c r="J12" s="32" t="s">
        <v>41</v>
      </c>
    </row>
    <row r="13" spans="1:10" ht="14.4">
      <c r="A13" s="38"/>
      <c r="B13" s="38"/>
      <c r="C13" s="38"/>
      <c r="D13" s="39">
        <f>SUM(D7:D12)</f>
        <v>560</v>
      </c>
      <c r="E13" s="40">
        <f>E16-13</f>
        <v>47</v>
      </c>
      <c r="F13" s="6">
        <v>60</v>
      </c>
      <c r="G13" s="40">
        <f>G16-15</f>
        <v>87</v>
      </c>
      <c r="H13" s="6">
        <v>78</v>
      </c>
      <c r="I13" s="40">
        <f>I16-12</f>
        <v>138</v>
      </c>
      <c r="J13" s="6">
        <v>150</v>
      </c>
    </row>
    <row r="14" spans="1:10" ht="14.4">
      <c r="A14" s="41"/>
      <c r="B14" s="41"/>
      <c r="C14" s="41"/>
      <c r="D14" s="42"/>
      <c r="E14" s="43"/>
      <c r="F14" s="43"/>
      <c r="G14" s="43"/>
      <c r="H14" s="43"/>
      <c r="I14" s="43"/>
      <c r="J14" s="43"/>
    </row>
    <row r="15" spans="1:10" ht="14.4">
      <c r="A15" s="41"/>
      <c r="B15" s="41"/>
      <c r="C15" s="41"/>
      <c r="D15" s="42"/>
    </row>
    <row r="16" spans="1:10" ht="26.1" customHeight="1">
      <c r="E16" s="40">
        <v>60</v>
      </c>
      <c r="F16" s="40">
        <v>60</v>
      </c>
      <c r="G16" s="40">
        <f>17*6</f>
        <v>102</v>
      </c>
      <c r="H16" s="40">
        <f>13*6</f>
        <v>78</v>
      </c>
      <c r="I16" s="40">
        <f>25*6</f>
        <v>150</v>
      </c>
      <c r="J16" s="40">
        <v>150</v>
      </c>
    </row>
  </sheetData>
  <mergeCells count="9">
    <mergeCell ref="A1:B1"/>
    <mergeCell ref="A2:J2"/>
    <mergeCell ref="E4:F4"/>
    <mergeCell ref="G4:H4"/>
    <mergeCell ref="A6:C6"/>
    <mergeCell ref="A4:A5"/>
    <mergeCell ref="B4:B5"/>
    <mergeCell ref="C4:C5"/>
    <mergeCell ref="D4:D5"/>
  </mergeCells>
  <phoneticPr fontId="25" type="noConversion"/>
  <pageMargins left="0.47222222222222199" right="0.156944444444444" top="0.23611111111111099" bottom="0.23611111111111099" header="0.29861111111111099" footer="0.298611111111110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20" sqref="D20"/>
    </sheetView>
  </sheetViews>
  <sheetFormatPr defaultColWidth="9" defaultRowHeight="26.1" customHeight="1"/>
  <cols>
    <col min="1" max="1" width="5.44140625" style="5" customWidth="1"/>
    <col min="2" max="2" width="8.6640625" style="6" hidden="1" customWidth="1"/>
    <col min="3" max="3" width="21.21875" style="6" customWidth="1"/>
    <col min="4" max="4" width="17.44140625" style="7" customWidth="1"/>
    <col min="5" max="5" width="11.6640625" style="8" customWidth="1"/>
    <col min="6" max="6" width="11.33203125" style="5" customWidth="1"/>
    <col min="7" max="7" width="11" style="5" customWidth="1"/>
    <col min="8" max="8" width="7.21875" style="8" customWidth="1"/>
    <col min="9" max="9" width="33.6640625" style="5" customWidth="1"/>
    <col min="10" max="16384" width="9" style="6"/>
  </cols>
  <sheetData>
    <row r="1" spans="1:9" s="1" customFormat="1" ht="22.2">
      <c r="A1" s="64" t="s">
        <v>52</v>
      </c>
      <c r="B1" s="64"/>
      <c r="C1" s="64"/>
      <c r="D1" s="64"/>
      <c r="E1" s="67"/>
      <c r="F1" s="64"/>
      <c r="G1" s="64"/>
      <c r="H1" s="67"/>
      <c r="I1" s="64"/>
    </row>
    <row r="2" spans="1:9" s="1" customFormat="1" ht="14.4">
      <c r="A2" s="59" t="s">
        <v>53</v>
      </c>
      <c r="B2" s="59"/>
      <c r="C2" s="10"/>
      <c r="D2" s="11"/>
      <c r="E2" s="12"/>
      <c r="F2" s="13"/>
      <c r="G2" s="13"/>
      <c r="H2" s="12"/>
      <c r="I2" s="13" t="s">
        <v>54</v>
      </c>
    </row>
    <row r="3" spans="1:9" s="2" customFormat="1" ht="12.75" customHeight="1">
      <c r="A3" s="52" t="s">
        <v>3</v>
      </c>
      <c r="B3" s="53" t="s">
        <v>55</v>
      </c>
      <c r="C3" s="53" t="s">
        <v>4</v>
      </c>
      <c r="D3" s="52" t="s">
        <v>5</v>
      </c>
      <c r="E3" s="66" t="s">
        <v>7</v>
      </c>
      <c r="F3" s="52"/>
      <c r="G3" s="68" t="s">
        <v>56</v>
      </c>
      <c r="H3" s="66" t="s">
        <v>29</v>
      </c>
      <c r="I3" s="52" t="s">
        <v>57</v>
      </c>
    </row>
    <row r="4" spans="1:9" s="2" customFormat="1" ht="24">
      <c r="A4" s="52"/>
      <c r="B4" s="53"/>
      <c r="C4" s="53"/>
      <c r="D4" s="52"/>
      <c r="E4" s="18" t="s">
        <v>14</v>
      </c>
      <c r="F4" s="17" t="s">
        <v>58</v>
      </c>
      <c r="G4" s="52"/>
      <c r="H4" s="66"/>
      <c r="I4" s="52"/>
    </row>
    <row r="5" spans="1:9" s="3" customFormat="1" ht="13.2">
      <c r="A5" s="49" t="s">
        <v>11</v>
      </c>
      <c r="B5" s="50"/>
      <c r="C5" s="50"/>
      <c r="D5" s="51"/>
      <c r="E5" s="19">
        <f>SUM(E6:E11)</f>
        <v>1001713.06</v>
      </c>
      <c r="F5" s="19">
        <f>SUM(F6:F11)</f>
        <v>252324</v>
      </c>
      <c r="G5" s="16" t="s">
        <v>59</v>
      </c>
      <c r="H5" s="16">
        <f>附表二打分汇总表!D6</f>
        <v>93.3333333333333</v>
      </c>
      <c r="I5" s="14" t="s">
        <v>59</v>
      </c>
    </row>
    <row r="6" spans="1:9" s="3" customFormat="1" ht="62.25" customHeight="1">
      <c r="A6" s="33">
        <v>1</v>
      </c>
      <c r="B6" s="33"/>
      <c r="C6" s="21" t="s">
        <v>16</v>
      </c>
      <c r="D6" s="22" t="s">
        <v>17</v>
      </c>
      <c r="E6" s="19">
        <f>附表一资金表!D7</f>
        <v>22000</v>
      </c>
      <c r="F6" s="19">
        <f>附表一资金表!E7</f>
        <v>22000</v>
      </c>
      <c r="G6" s="34" t="s">
        <v>60</v>
      </c>
      <c r="H6" s="16">
        <f>附表二打分汇总表!D7</f>
        <v>92</v>
      </c>
      <c r="I6" s="35" t="s">
        <v>61</v>
      </c>
    </row>
    <row r="7" spans="1:9" s="3" customFormat="1" ht="87.75" customHeight="1">
      <c r="A7" s="33">
        <v>2</v>
      </c>
      <c r="B7" s="33"/>
      <c r="C7" s="26" t="s">
        <v>44</v>
      </c>
      <c r="D7" s="21" t="s">
        <v>19</v>
      </c>
      <c r="E7" s="19">
        <f>附表一资金表!D8</f>
        <v>861284</v>
      </c>
      <c r="F7" s="19">
        <f>附表一资金表!E8</f>
        <v>198484</v>
      </c>
      <c r="G7" s="34" t="s">
        <v>62</v>
      </c>
      <c r="H7" s="16">
        <f>附表二打分汇总表!D8</f>
        <v>94</v>
      </c>
      <c r="I7" s="35" t="s">
        <v>63</v>
      </c>
    </row>
    <row r="8" spans="1:9" s="3" customFormat="1" ht="75" customHeight="1">
      <c r="A8" s="33">
        <v>3</v>
      </c>
      <c r="B8" s="33"/>
      <c r="C8" s="26" t="s">
        <v>44</v>
      </c>
      <c r="D8" s="27" t="s">
        <v>20</v>
      </c>
      <c r="E8" s="19">
        <f>附表一资金表!D9</f>
        <v>104595.48</v>
      </c>
      <c r="F8" s="19">
        <f>附表一资金表!E9</f>
        <v>21800</v>
      </c>
      <c r="G8" s="34" t="s">
        <v>64</v>
      </c>
      <c r="H8" s="16">
        <f>附表二打分汇总表!D9</f>
        <v>95</v>
      </c>
      <c r="I8" s="35" t="s">
        <v>65</v>
      </c>
    </row>
    <row r="9" spans="1:9" s="3" customFormat="1" ht="59.25" customHeight="1">
      <c r="A9" s="33">
        <v>4</v>
      </c>
      <c r="B9" s="33"/>
      <c r="C9" s="21" t="s">
        <v>21</v>
      </c>
      <c r="D9" s="27" t="s">
        <v>22</v>
      </c>
      <c r="E9" s="19">
        <f>附表一资金表!D10</f>
        <v>668.79</v>
      </c>
      <c r="F9" s="19">
        <f>附表一资金表!E10</f>
        <v>520</v>
      </c>
      <c r="G9" s="34" t="s">
        <v>66</v>
      </c>
      <c r="H9" s="16">
        <f>附表二打分汇总表!D10</f>
        <v>92</v>
      </c>
      <c r="I9" s="36" t="s">
        <v>67</v>
      </c>
    </row>
    <row r="10" spans="1:9" s="3" customFormat="1" ht="87" customHeight="1">
      <c r="A10" s="33">
        <v>5</v>
      </c>
      <c r="B10" s="33"/>
      <c r="C10" s="21" t="s">
        <v>23</v>
      </c>
      <c r="D10" s="27" t="s">
        <v>24</v>
      </c>
      <c r="E10" s="19">
        <f>附表一资金表!D11</f>
        <v>6539.79</v>
      </c>
      <c r="F10" s="19">
        <f>附表一资金表!E11</f>
        <v>2895</v>
      </c>
      <c r="G10" s="34" t="s">
        <v>64</v>
      </c>
      <c r="H10" s="16">
        <f>附表二打分汇总表!D11</f>
        <v>95</v>
      </c>
      <c r="I10" s="35" t="s">
        <v>68</v>
      </c>
    </row>
    <row r="11" spans="1:9" s="4" customFormat="1" ht="59.25" customHeight="1">
      <c r="A11" s="33">
        <v>6</v>
      </c>
      <c r="B11" s="21" t="s">
        <v>69</v>
      </c>
      <c r="C11" s="21" t="s">
        <v>25</v>
      </c>
      <c r="D11" s="27" t="s">
        <v>26</v>
      </c>
      <c r="E11" s="19">
        <f>附表一资金表!D12</f>
        <v>6625</v>
      </c>
      <c r="F11" s="19">
        <f>附表一资金表!E12</f>
        <v>6625</v>
      </c>
      <c r="G11" s="32" t="s">
        <v>64</v>
      </c>
      <c r="H11" s="16">
        <f>附表二打分汇总表!D12</f>
        <v>92</v>
      </c>
      <c r="I11" s="35" t="s">
        <v>70</v>
      </c>
    </row>
  </sheetData>
  <mergeCells count="11">
    <mergeCell ref="A1:I1"/>
    <mergeCell ref="A2:B2"/>
    <mergeCell ref="E3:F3"/>
    <mergeCell ref="A5:D5"/>
    <mergeCell ref="A3:A4"/>
    <mergeCell ref="B3:B4"/>
    <mergeCell ref="C3:C4"/>
    <mergeCell ref="D3:D4"/>
    <mergeCell ref="G3:G4"/>
    <mergeCell ref="H3:H4"/>
    <mergeCell ref="I3:I4"/>
  </mergeCells>
  <phoneticPr fontId="25" type="noConversion"/>
  <pageMargins left="0.94444444444444398" right="0.70069444444444495" top="0.55069444444444404" bottom="0.39305555555555599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workbookViewId="0">
      <pane ySplit="4" topLeftCell="A5" activePane="bottomLeft" state="frozen"/>
      <selection pane="bottomLeft" activeCell="F7" sqref="F7"/>
    </sheetView>
  </sheetViews>
  <sheetFormatPr defaultColWidth="9" defaultRowHeight="26.1" customHeight="1"/>
  <cols>
    <col min="1" max="1" width="5.44140625" style="5" customWidth="1"/>
    <col min="2" max="2" width="8.6640625" style="6" hidden="1" customWidth="1"/>
    <col min="3" max="3" width="21.21875" style="6" customWidth="1"/>
    <col min="4" max="4" width="17.44140625" style="7" customWidth="1"/>
    <col min="5" max="5" width="13.88671875" style="8" bestFit="1" customWidth="1"/>
    <col min="6" max="6" width="14" style="5" bestFit="1" customWidth="1"/>
    <col min="7" max="7" width="10.88671875" style="5" customWidth="1"/>
    <col min="8" max="8" width="7.21875" style="8" customWidth="1"/>
    <col min="9" max="9" width="21" style="5" customWidth="1"/>
    <col min="10" max="10" width="11.44140625" style="6" bestFit="1" customWidth="1"/>
    <col min="11" max="11" width="10.33203125" style="6" bestFit="1" customWidth="1"/>
    <col min="12" max="12" width="11.88671875" style="6" customWidth="1"/>
    <col min="13" max="13" width="9" style="6" customWidth="1"/>
    <col min="14" max="14" width="23.44140625" style="6" customWidth="1"/>
    <col min="15" max="15" width="12.44140625" style="6" customWidth="1"/>
    <col min="16" max="16" width="18.109375" style="6" customWidth="1"/>
    <col min="17" max="17" width="20.21875" style="6" customWidth="1"/>
    <col min="18" max="16384" width="9" style="6"/>
  </cols>
  <sheetData>
    <row r="1" spans="1:17" s="1" customFormat="1" ht="38.1" customHeight="1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1" customFormat="1" ht="26.1" customHeight="1">
      <c r="A2" s="59" t="s">
        <v>53</v>
      </c>
      <c r="B2" s="59"/>
      <c r="C2" s="10"/>
      <c r="D2" s="11"/>
      <c r="E2" s="12"/>
      <c r="F2" s="13"/>
      <c r="G2" s="13"/>
      <c r="H2" s="12"/>
      <c r="I2" s="13"/>
      <c r="N2" s="13" t="s">
        <v>54</v>
      </c>
    </row>
    <row r="3" spans="1:17" s="2" customFormat="1" ht="36" customHeight="1">
      <c r="A3" s="52" t="s">
        <v>3</v>
      </c>
      <c r="B3" s="53" t="s">
        <v>55</v>
      </c>
      <c r="C3" s="53" t="s">
        <v>4</v>
      </c>
      <c r="D3" s="52" t="s">
        <v>5</v>
      </c>
      <c r="E3" s="66" t="s">
        <v>71</v>
      </c>
      <c r="F3" s="52"/>
      <c r="G3" s="68" t="s">
        <v>56</v>
      </c>
      <c r="H3" s="66" t="s">
        <v>29</v>
      </c>
      <c r="I3" s="52" t="s">
        <v>57</v>
      </c>
      <c r="J3" s="54" t="s">
        <v>72</v>
      </c>
      <c r="K3" s="54" t="s">
        <v>73</v>
      </c>
      <c r="L3" s="65" t="s">
        <v>74</v>
      </c>
      <c r="M3" s="65"/>
      <c r="N3" s="65" t="s">
        <v>75</v>
      </c>
      <c r="O3" s="65"/>
      <c r="P3" s="28" t="s">
        <v>76</v>
      </c>
      <c r="Q3" s="28" t="s">
        <v>77</v>
      </c>
    </row>
    <row r="4" spans="1:17" s="2" customFormat="1" ht="39" customHeight="1">
      <c r="A4" s="52"/>
      <c r="B4" s="53"/>
      <c r="C4" s="53"/>
      <c r="D4" s="52"/>
      <c r="E4" s="18" t="s">
        <v>14</v>
      </c>
      <c r="F4" s="14" t="s">
        <v>78</v>
      </c>
      <c r="G4" s="52"/>
      <c r="H4" s="66"/>
      <c r="I4" s="52"/>
      <c r="J4" s="55"/>
      <c r="K4" s="55"/>
      <c r="L4" s="28" t="s">
        <v>79</v>
      </c>
      <c r="M4" s="28" t="s">
        <v>80</v>
      </c>
      <c r="N4" s="28" t="s">
        <v>81</v>
      </c>
      <c r="O4" s="28" t="s">
        <v>82</v>
      </c>
      <c r="P4" s="28" t="s">
        <v>83</v>
      </c>
      <c r="Q4" s="28" t="s">
        <v>84</v>
      </c>
    </row>
    <row r="5" spans="1:17" s="3" customFormat="1" ht="26.1" customHeight="1">
      <c r="A5" s="49" t="s">
        <v>11</v>
      </c>
      <c r="B5" s="50"/>
      <c r="C5" s="50"/>
      <c r="D5" s="51"/>
      <c r="E5" s="19">
        <f>SUM(E6:E11)</f>
        <v>1001713.06</v>
      </c>
      <c r="F5" s="19">
        <f>SUM(F6:F11)</f>
        <v>252324</v>
      </c>
      <c r="G5" s="16"/>
      <c r="H5" s="16">
        <f>省文件附表!H5</f>
        <v>93.3333333333333</v>
      </c>
      <c r="I5" s="14"/>
      <c r="J5" s="19">
        <f>SUM(J6:J11)</f>
        <v>227697.81</v>
      </c>
      <c r="K5" s="19">
        <f>SUM(K6:K11)</f>
        <v>24626.19</v>
      </c>
      <c r="L5" s="29">
        <f>附表二打分汇总表!E6</f>
        <v>7.8333333333333304</v>
      </c>
      <c r="M5" s="29">
        <f>附表二打分汇总表!F6</f>
        <v>10</v>
      </c>
      <c r="N5" s="29">
        <f>附表二打分汇总表!G6</f>
        <v>14.5</v>
      </c>
      <c r="O5" s="29">
        <f>附表二打分汇总表!H6</f>
        <v>13</v>
      </c>
      <c r="P5" s="29">
        <f>附表二打分汇总表!I6</f>
        <v>23</v>
      </c>
      <c r="Q5" s="29">
        <f>附表二打分汇总表!J6</f>
        <v>25</v>
      </c>
    </row>
    <row r="6" spans="1:17" s="4" customFormat="1" ht="58.5" customHeight="1">
      <c r="A6" s="20">
        <v>1</v>
      </c>
      <c r="B6" s="21" t="s">
        <v>69</v>
      </c>
      <c r="C6" s="21" t="s">
        <v>16</v>
      </c>
      <c r="D6" s="22" t="s">
        <v>17</v>
      </c>
      <c r="E6" s="23">
        <f>省文件附表!E6</f>
        <v>22000</v>
      </c>
      <c r="F6" s="23">
        <f>省文件附表!F6</f>
        <v>22000</v>
      </c>
      <c r="G6" s="24" t="str">
        <f>省文件附表!G6</f>
        <v>未完工</v>
      </c>
      <c r="H6" s="25">
        <f>省文件附表!H6</f>
        <v>92</v>
      </c>
      <c r="I6" s="27" t="str">
        <f>省文件附表!I6</f>
        <v>按城市主干路（兼一级公路功能）计划完成东三环段北起S303,南接现状G343全长3.95公里的道路建设工程，主要包括排水、标志标线、绿化、路灯、桥涵、道路工程等</v>
      </c>
      <c r="J6" s="30">
        <f>附表一资金表!I7</f>
        <v>5949.8</v>
      </c>
      <c r="K6" s="31">
        <f>附表一资金表!J7</f>
        <v>16050.2</v>
      </c>
      <c r="L6" s="32" t="str">
        <f>附表二打分汇总表!E7</f>
        <v>项目具体考核指标不明确，扣2分</v>
      </c>
      <c r="M6" s="32" t="str">
        <f>附表二打分汇总表!F7</f>
        <v>√</v>
      </c>
      <c r="N6" s="32" t="str">
        <f>附表二打分汇总表!G7</f>
        <v>缺少主管部门的质量巡查记录，扣1分</v>
      </c>
      <c r="O6" s="32" t="str">
        <f>附表二打分汇总表!H7</f>
        <v>√</v>
      </c>
      <c r="P6" s="32" t="str">
        <f>附表二打分汇总表!I7</f>
        <v>项目存在部分工程未完成，综合扣5分</v>
      </c>
      <c r="Q6" s="32" t="str">
        <f>附表二打分汇总表!J7</f>
        <v>√</v>
      </c>
    </row>
    <row r="7" spans="1:17" s="4" customFormat="1" ht="58.5" customHeight="1">
      <c r="A7" s="20">
        <v>2</v>
      </c>
      <c r="B7" s="21"/>
      <c r="C7" s="26" t="s">
        <v>44</v>
      </c>
      <c r="D7" s="21" t="s">
        <v>19</v>
      </c>
      <c r="E7" s="23">
        <f>省文件附表!E7</f>
        <v>861284</v>
      </c>
      <c r="F7" s="23">
        <f>省文件附表!F7</f>
        <v>198484</v>
      </c>
      <c r="G7" s="24" t="str">
        <f>省文件附表!G7</f>
        <v>部分棚户区完工</v>
      </c>
      <c r="H7" s="25">
        <f>省文件附表!H7</f>
        <v>94</v>
      </c>
      <c r="I7" s="27" t="str">
        <f>省文件附表!I7</f>
        <v>计划改造并建成22个老旧小区，总建筑面积约406.07万平方米的棚户区改造工程，并配套建设供水、排水、电力、通讯、消防、停车场、道路、绿化、围墙、大门、自行车棚、燃气等辅助工程</v>
      </c>
      <c r="J7" s="30">
        <f>附表一资金表!I8</f>
        <v>189908.01</v>
      </c>
      <c r="K7" s="31">
        <f>附表一资金表!J8</f>
        <v>8575.9899999999907</v>
      </c>
      <c r="L7" s="32" t="str">
        <f>附表二打分汇总表!E8</f>
        <v>绩效目标量化不完整，设置不明确，扣3分</v>
      </c>
      <c r="M7" s="32" t="str">
        <f>附表二打分汇总表!F8</f>
        <v>√</v>
      </c>
      <c r="N7" s="32" t="str">
        <f>附表二打分汇总表!G8</f>
        <v>√</v>
      </c>
      <c r="O7" s="32" t="str">
        <f>附表二打分汇总表!H8</f>
        <v>√</v>
      </c>
      <c r="P7" s="32" t="str">
        <f>附表二打分汇总表!I8</f>
        <v>部分项目合同施工期内未完工，少数完工项目缺少审计报告，酌扣3分</v>
      </c>
      <c r="Q7" s="32" t="str">
        <f>附表二打分汇总表!J8</f>
        <v>√</v>
      </c>
    </row>
    <row r="8" spans="1:17" s="4" customFormat="1" ht="58.5" customHeight="1">
      <c r="A8" s="20">
        <v>3</v>
      </c>
      <c r="B8" s="21"/>
      <c r="C8" s="26" t="s">
        <v>44</v>
      </c>
      <c r="D8" s="27" t="s">
        <v>20</v>
      </c>
      <c r="E8" s="23">
        <f>省文件附表!E8</f>
        <v>104595.48</v>
      </c>
      <c r="F8" s="23">
        <f>省文件附表!F8</f>
        <v>21800</v>
      </c>
      <c r="G8" s="24" t="str">
        <f>省文件附表!G8</f>
        <v>已完工</v>
      </c>
      <c r="H8" s="25">
        <f>省文件附表!H8</f>
        <v>95</v>
      </c>
      <c r="I8" s="27" t="str">
        <f>省文件附表!I8</f>
        <v>完成黑臭水体涉及区域环城河、汴石引河等12条中小河流以及王洼村和“一河四沟”石梁河、南柳沟、黄沟、拖泥沟及清水沟的活水循环、清淤疏浚、生态护坡、生态防护、绿化工程、防汛道路、沿河截污、泵站及涵闸建设、土地整理等</v>
      </c>
      <c r="J8" s="30">
        <f>附表一资金表!I9</f>
        <v>21800</v>
      </c>
      <c r="K8" s="31">
        <f>附表一资金表!J9</f>
        <v>0</v>
      </c>
      <c r="L8" s="32" t="str">
        <f>附表二打分汇总表!E9</f>
        <v>√</v>
      </c>
      <c r="M8" s="32" t="str">
        <f>附表二打分汇总表!F9</f>
        <v>√</v>
      </c>
      <c r="N8" s="32" t="str">
        <f>附表二打分汇总表!G9</f>
        <v>缺少项目相关管理资料，如业务管理制度、巡查记录、施工考核办法等，扣5分</v>
      </c>
      <c r="O8" s="32" t="str">
        <f>附表二打分汇总表!H9</f>
        <v>√</v>
      </c>
      <c r="P8" s="32" t="str">
        <f>附表二打分汇总表!I9</f>
        <v>√</v>
      </c>
      <c r="Q8" s="32" t="str">
        <f>附表二打分汇总表!J9</f>
        <v>√</v>
      </c>
    </row>
    <row r="9" spans="1:17" s="4" customFormat="1" ht="121.5" customHeight="1">
      <c r="A9" s="20">
        <v>4</v>
      </c>
      <c r="B9" s="21" t="s">
        <v>69</v>
      </c>
      <c r="C9" s="21" t="s">
        <v>21</v>
      </c>
      <c r="D9" s="27" t="s">
        <v>22</v>
      </c>
      <c r="E9" s="23">
        <f>省文件附表!E9</f>
        <v>668.79</v>
      </c>
      <c r="F9" s="23">
        <f>省文件附表!F9</f>
        <v>520</v>
      </c>
      <c r="G9" s="24" t="str">
        <f>省文件附表!G9</f>
        <v>完成</v>
      </c>
      <c r="H9" s="25">
        <f>省文件附表!H9</f>
        <v>92</v>
      </c>
      <c r="I9" s="27" t="str">
        <f>省文件附表!I9</f>
        <v>完成泗县第一人民医院、宿州市泗县中医院668.79万元债务化解工作</v>
      </c>
      <c r="J9" s="30">
        <f>附表一资金表!I10</f>
        <v>520</v>
      </c>
      <c r="K9" s="31">
        <f>附表一资金表!J10</f>
        <v>0</v>
      </c>
      <c r="L9" s="32" t="str">
        <f>附表二打分汇总表!E10</f>
        <v>未见相关立项文件、项目未设立绩效目标，扣8分</v>
      </c>
      <c r="M9" s="32" t="str">
        <f>附表二打分汇总表!F10</f>
        <v>√</v>
      </c>
      <c r="N9" s="32" t="str">
        <f>附表二打分汇总表!G10</f>
        <v>√</v>
      </c>
      <c r="O9" s="32" t="str">
        <f>附表二打分汇总表!H10</f>
        <v>√</v>
      </c>
      <c r="P9" s="32" t="str">
        <f>附表二打分汇总表!I10</f>
        <v>√</v>
      </c>
      <c r="Q9" s="32" t="str">
        <f>附表二打分汇总表!J10</f>
        <v>√</v>
      </c>
    </row>
    <row r="10" spans="1:17" s="4" customFormat="1" ht="104.25" customHeight="1">
      <c r="A10" s="20">
        <v>5</v>
      </c>
      <c r="B10" s="21" t="s">
        <v>69</v>
      </c>
      <c r="C10" s="21" t="s">
        <v>23</v>
      </c>
      <c r="D10" s="27" t="s">
        <v>24</v>
      </c>
      <c r="E10" s="23">
        <f>省文件附表!E10</f>
        <v>6539.79</v>
      </c>
      <c r="F10" s="23">
        <f>省文件附表!F10</f>
        <v>2895</v>
      </c>
      <c r="G10" s="24" t="str">
        <f>省文件附表!G10</f>
        <v>已完工</v>
      </c>
      <c r="H10" s="25">
        <f>省文件附表!H10</f>
        <v>95</v>
      </c>
      <c r="I10" s="27" t="str">
        <f>省文件附表!I10</f>
        <v>完成泗县大杨乡、丁湖镇、屏山镇3个行政乡镇以及吴集村、涂山村、樊集村等6个行政自然村庄的清淤排水沟、新建桥涵、新建机井及新建砼田间道路等水利工程和田间道路建设</v>
      </c>
      <c r="J10" s="30">
        <f>附表一资金表!I11</f>
        <v>2895</v>
      </c>
      <c r="K10" s="31">
        <f>附表一资金表!J11</f>
        <v>0</v>
      </c>
      <c r="L10" s="32" t="str">
        <f>附表二打分汇总表!E11</f>
        <v>√</v>
      </c>
      <c r="M10" s="32" t="str">
        <f>附表二打分汇总表!F11</f>
        <v>√</v>
      </c>
      <c r="N10" s="32" t="str">
        <f>附表二打分汇总表!G11</f>
        <v>缺少项目相关管理资料，如业务管理制度、工程及监理日志、施工考核办法等，扣5分</v>
      </c>
      <c r="O10" s="32" t="str">
        <f>附表二打分汇总表!H11</f>
        <v>√</v>
      </c>
      <c r="P10" s="32" t="str">
        <f>附表二打分汇总表!I11</f>
        <v>√</v>
      </c>
      <c r="Q10" s="32" t="str">
        <f>附表二打分汇总表!J11</f>
        <v>√</v>
      </c>
    </row>
    <row r="11" spans="1:17" s="4" customFormat="1" ht="135.75" customHeight="1">
      <c r="A11" s="20">
        <v>6</v>
      </c>
      <c r="B11" s="21" t="s">
        <v>69</v>
      </c>
      <c r="C11" s="21" t="s">
        <v>25</v>
      </c>
      <c r="D11" s="27" t="s">
        <v>26</v>
      </c>
      <c r="E11" s="23">
        <f>省文件附表!E11</f>
        <v>6625</v>
      </c>
      <c r="F11" s="23">
        <f>省文件附表!F11</f>
        <v>6625</v>
      </c>
      <c r="G11" s="24" t="str">
        <f>省文件附表!G11</f>
        <v>已完工</v>
      </c>
      <c r="H11" s="25">
        <f>省文件附表!H11</f>
        <v>92</v>
      </c>
      <c r="I11" s="27" t="str">
        <f>省文件附表!I11</f>
        <v>完成泗县境内14个乡镇以农村道路建设为主的脱贫攻坚项目</v>
      </c>
      <c r="J11" s="30">
        <f>附表一资金表!I12</f>
        <v>6625</v>
      </c>
      <c r="K11" s="31">
        <f>附表一资金表!J12</f>
        <v>0</v>
      </c>
      <c r="L11" s="32" t="str">
        <f>附表二打分汇总表!E12</f>
        <v>√</v>
      </c>
      <c r="M11" s="32" t="str">
        <f>附表二打分汇总表!F12</f>
        <v>√</v>
      </c>
      <c r="N11" s="32" t="str">
        <f>附表二打分汇总表!G12</f>
        <v>项目招投标资料、施工监理日志等材料提供不完整，相关档案管理工作仍需进一步细化，酌扣4分</v>
      </c>
      <c r="O11" s="32" t="str">
        <f>附表二打分汇总表!H12</f>
        <v>√</v>
      </c>
      <c r="P11" s="32" t="str">
        <f>附表二打分汇总表!I12</f>
        <v>项目部分标段存在验收不及时、缺少验收报告等情况，酌扣4分</v>
      </c>
      <c r="Q11" s="32" t="str">
        <f>附表二打分汇总表!J12</f>
        <v>√</v>
      </c>
    </row>
  </sheetData>
  <autoFilter ref="A4:R11"/>
  <mergeCells count="15">
    <mergeCell ref="A1:Q1"/>
    <mergeCell ref="A2:B2"/>
    <mergeCell ref="E3:F3"/>
    <mergeCell ref="L3:M3"/>
    <mergeCell ref="N3:O3"/>
    <mergeCell ref="G3:G4"/>
    <mergeCell ref="H3:H4"/>
    <mergeCell ref="I3:I4"/>
    <mergeCell ref="J3:J4"/>
    <mergeCell ref="K3:K4"/>
    <mergeCell ref="A5:D5"/>
    <mergeCell ref="A3:A4"/>
    <mergeCell ref="B3:B4"/>
    <mergeCell ref="C3:C4"/>
    <mergeCell ref="D3:D4"/>
  </mergeCells>
  <phoneticPr fontId="25" type="noConversion"/>
  <pageMargins left="0.75138888888888899" right="0.75138888888888899" top="1" bottom="1" header="0.51180555555555596" footer="0.51180555555555596"/>
  <pageSetup paperSize="9" scale="53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附表一资金表</vt:lpstr>
      <vt:lpstr>附表二打分汇总表</vt:lpstr>
      <vt:lpstr>省文件附表</vt:lpstr>
      <vt:lpstr>宿州市泗县2019年度新增债券资金使用项目绩效评价汇总表</vt:lpstr>
      <vt:lpstr>附表二打分汇总表!Print_Area</vt:lpstr>
      <vt:lpstr>附表一资金表!Print_Area</vt:lpstr>
      <vt:lpstr>省文件附表!Print_Area</vt:lpstr>
      <vt:lpstr>宿州市泗县2019年度新增债券资金使用项目绩效评价汇总表!Print_Area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曹翔</cp:lastModifiedBy>
  <dcterms:created xsi:type="dcterms:W3CDTF">2018-02-27T11:14:00Z</dcterms:created>
  <dcterms:modified xsi:type="dcterms:W3CDTF">2020-06-10T02:18:34Z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20</vt:lpwstr>
  </property>
</Properties>
</file>